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xr:revisionPtr revIDLastSave="0" documentId="8_{E4D06D10-F4EC-4710-9504-83433C05B8D1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Leverage &amp; TLAC Leverage Ratios" sheetId="3" r:id="rId1"/>
  </sheets>
  <definedNames>
    <definedName name="DPA_1101">'Leverage &amp; TLAC Leverage Ratios'!$H$10</definedName>
    <definedName name="DPA_1102">'Leverage &amp; TLAC Leverage Ratios'!$H$11</definedName>
    <definedName name="DPA_1103">'Leverage &amp; TLAC Leverage Ratios'!$H$12</definedName>
    <definedName name="DPA_1104">'Leverage &amp; TLAC Leverage Ratios'!$H$16</definedName>
    <definedName name="DPA_1105">'Leverage &amp; TLAC Leverage Ratios'!#REF!</definedName>
    <definedName name="DPA_1106">'Leverage &amp; TLAC Leverage Ratios'!$H$17</definedName>
    <definedName name="DPA_1107">'Leverage &amp; TLAC Leverage Ratios'!$H$18</definedName>
    <definedName name="DPA_1108">'Leverage &amp; TLAC Leverage Ratios'!$J$10</definedName>
    <definedName name="DPA_1109">'Leverage &amp; TLAC Leverage Ratios'!$J$11</definedName>
    <definedName name="DPA_1110">'Leverage &amp; TLAC Leverage Ratios'!$J$12</definedName>
    <definedName name="DPA_1111">'Leverage &amp; TLAC Leverage Ratios'!#REF!</definedName>
    <definedName name="DPA_1112">'Leverage &amp; TLAC Leverage Ratios'!$J$13</definedName>
    <definedName name="DPA_1113">'Leverage &amp; TLAC Leverage Ratios'!$J$14</definedName>
    <definedName name="DPA_1114">'Leverage &amp; TLAC Leverage Ratios'!$J$15</definedName>
    <definedName name="DPA_1115">'Leverage &amp; TLAC Leverage Ratios'!$J$16</definedName>
    <definedName name="DPA_1116">'Leverage &amp; TLAC Leverage Ratios'!#REF!</definedName>
    <definedName name="DPA_1117">'Leverage &amp; TLAC Leverage Ratios'!$J$17</definedName>
    <definedName name="DPA_1118">'Leverage &amp; TLAC Leverage Ratios'!$J$18</definedName>
    <definedName name="DPA_1119">'Leverage &amp; TLAC Leverage Ratios'!$J$19</definedName>
    <definedName name="DPA_1201">'Leverage &amp; TLAC Leverage Ratios'!$H$23</definedName>
    <definedName name="DPA_1202">'Leverage &amp; TLAC Leverage Ratios'!$H$24</definedName>
    <definedName name="DPA_1203">'Leverage &amp; TLAC Leverage Ratios'!$H$25</definedName>
    <definedName name="DPA_1204">'Leverage &amp; TLAC Leverage Ratios'!$H$26</definedName>
    <definedName name="DPA_1205">'Leverage &amp; TLAC Leverage Ratios'!$H$27</definedName>
    <definedName name="DPA_1206">'Leverage &amp; TLAC Leverage Ratios'!$H$28</definedName>
    <definedName name="DPA_1207">'Leverage &amp; TLAC Leverage Ratios'!$H$29</definedName>
    <definedName name="DPA_1301">'Leverage &amp; TLAC Leverage Ratios'!$H$33</definedName>
    <definedName name="DPA_1302">'Leverage &amp; TLAC Leverage Ratios'!$H$35</definedName>
    <definedName name="DPA_1303">'Leverage &amp; TLAC Leverage Ratios'!$J$34</definedName>
    <definedName name="DPA_1304">'Leverage &amp; TLAC Leverage Ratios'!$J$35</definedName>
    <definedName name="DPA_1305">'Leverage &amp; TLAC Leverage Ratios'!$L$34</definedName>
    <definedName name="DPA_1306">'Leverage &amp; TLAC Leverage Ratios'!$L$35</definedName>
    <definedName name="DPA_1307">'Leverage &amp; TLAC Leverage Ratios'!$N$34</definedName>
    <definedName name="DPA_1308">'Leverage &amp; TLAC Leverage Ratios'!$N$35</definedName>
    <definedName name="DPA_1309">'Leverage &amp; TLAC Leverage Ratios'!$N$36</definedName>
    <definedName name="DPA_1310">'Leverage &amp; TLAC Leverage Ratios'!$N$37</definedName>
    <definedName name="DPA_1311">'Leverage &amp; TLAC Leverage Ratios'!$P$33</definedName>
    <definedName name="DPA_1312">'Leverage &amp; TLAC Leverage Ratios'!$P$34</definedName>
    <definedName name="DPA_1313">'Leverage &amp; TLAC Leverage Ratios'!$P$35</definedName>
    <definedName name="DPA_1314">'Leverage &amp; TLAC Leverage Ratios'!$P$36</definedName>
    <definedName name="DPA_1315">'Leverage &amp; TLAC Leverage Ratios'!$P$37</definedName>
    <definedName name="DPA_1401">'Leverage &amp; TLAC Leverage Ratios'!$H$41</definedName>
    <definedName name="DPA_1402">'Leverage &amp; TLAC Leverage Ratios'!$H$42</definedName>
    <definedName name="DPA_1403">'Leverage &amp; TLAC Leverage Ratios'!#REF!</definedName>
    <definedName name="DPA_1404">'Leverage &amp; TLAC Leverage Ratios'!$H$43</definedName>
    <definedName name="DPA_1405">'Leverage &amp; TLAC Leverage Ratios'!$H$44</definedName>
    <definedName name="DPA_1406">'Leverage &amp; TLAC Leverage Ratios'!$H$47</definedName>
    <definedName name="DPA_1407">'Leverage &amp; TLAC Leverage Ratios'!$H$48</definedName>
    <definedName name="DPA_1408">'Leverage &amp; TLAC Leverage Ratios'!$H$49</definedName>
    <definedName name="DPA_1409">'Leverage &amp; TLAC Leverage Ratios'!$H$50</definedName>
    <definedName name="DPA_1410">'Leverage &amp; TLAC Leverage Ratios'!$H$51</definedName>
    <definedName name="DPA_1411">'Leverage &amp; TLAC Leverage Ratios'!$H$52</definedName>
    <definedName name="DPA_1412">'Leverage &amp; TLAC Leverage Ratios'!$H$53</definedName>
    <definedName name="DPA_1413">'Leverage &amp; TLAC Leverage Ratios'!$H$54</definedName>
    <definedName name="DPA_1414">'Leverage &amp; TLAC Leverage Ratios'!$H$55</definedName>
    <definedName name="DPA_1415">'Leverage &amp; TLAC Leverage Ratios'!$H$56</definedName>
    <definedName name="DPA_1416">'Leverage &amp; TLAC Leverage Ratios'!$L$41</definedName>
    <definedName name="DPA_1417">'Leverage &amp; TLAC Leverage Ratios'!$L$42</definedName>
    <definedName name="DPA_1418">'Leverage &amp; TLAC Leverage Ratios'!#REF!</definedName>
    <definedName name="DPA_1419">'Leverage &amp; TLAC Leverage Ratios'!$L$43</definedName>
    <definedName name="DPA_1420">'Leverage &amp; TLAC Leverage Ratios'!$L$44</definedName>
    <definedName name="DPA_1421">'Leverage &amp; TLAC Leverage Ratios'!$L$47</definedName>
    <definedName name="DPA_1422">'Leverage &amp; TLAC Leverage Ratios'!$L$48</definedName>
    <definedName name="DPA_1423">'Leverage &amp; TLAC Leverage Ratios'!$L$49</definedName>
    <definedName name="DPA_1424">'Leverage &amp; TLAC Leverage Ratios'!$L$50</definedName>
    <definedName name="DPA_1425">'Leverage &amp; TLAC Leverage Ratios'!$L$51</definedName>
    <definedName name="DPA_1426">'Leverage &amp; TLAC Leverage Ratios'!$L$52</definedName>
    <definedName name="DPA_1427">'Leverage &amp; TLAC Leverage Ratios'!$L$53</definedName>
    <definedName name="DPA_1428">'Leverage &amp; TLAC Leverage Ratios'!$L$54</definedName>
    <definedName name="DPA_1429">'Leverage &amp; TLAC Leverage Ratios'!$L$55</definedName>
    <definedName name="DPA_1430">'Leverage &amp; TLAC Leverage Ratios'!#REF!</definedName>
    <definedName name="DPA_1431">'Leverage &amp; TLAC Leverage Ratios'!$L$56</definedName>
    <definedName name="DPA_1501">'Leverage &amp; TLAC Leverage Ratios'!$H$59</definedName>
    <definedName name="DPA_1502">'Leverage &amp; TLAC Leverage Ratios'!$H$60</definedName>
    <definedName name="DPA_1503">'Leverage &amp; TLAC Leverage Ratios'!$H$61</definedName>
    <definedName name="DPA_1504">'Leverage &amp; TLAC Leverage Ratios'!$H$63</definedName>
    <definedName name="DPA_1601">'Leverage &amp; TLAC Leverage Ratios'!$H$72</definedName>
    <definedName name="DPA_1602">'Leverage &amp; TLAC Leverage Ratios'!$H$73</definedName>
    <definedName name="DPA_1603">'Leverage &amp; TLAC Leverage Ratios'!$H$74</definedName>
    <definedName name="DPA_1604">'Leverage &amp; TLAC Leverage Ratios'!$H$75</definedName>
    <definedName name="DPA_1605">'Leverage &amp; TLAC Leverage Ratios'!$H$77</definedName>
    <definedName name="DPA_1606">'Leverage &amp; TLAC Leverage Ratios'!$H$78</definedName>
    <definedName name="DPA_2101">'Leverage &amp; TLAC Leverage Ratios'!$H$87</definedName>
    <definedName name="DPA_2102">'Leverage &amp; TLAC Leverage Ratios'!$H$88</definedName>
    <definedName name="DPA_2103">'Leverage &amp; TLAC Leverage Ratios'!$H$89</definedName>
    <definedName name="DPA_2104">'Leverage &amp; TLAC Leverage Ratios'!$J$87</definedName>
    <definedName name="DPA_2105">'Leverage &amp; TLAC Leverage Ratios'!$J$88</definedName>
    <definedName name="DPA_2106">'Leverage &amp; TLAC Leverage Ratios'!$J$89</definedName>
    <definedName name="DPA_2107">'Leverage &amp; TLAC Leverage Ratios'!$L$87</definedName>
    <definedName name="DPA_2108">'Leverage &amp; TLAC Leverage Ratios'!$L$88</definedName>
    <definedName name="DPA_2109">'Leverage &amp; TLAC Leverage Ratios'!$L$89</definedName>
    <definedName name="DPA_2110">'Leverage &amp; TLAC Leverage Ratios'!$L$90</definedName>
    <definedName name="DPA_2111">'Leverage &amp; TLAC Leverage Ratios'!#REF!</definedName>
    <definedName name="DPA_2112">'Leverage &amp; TLAC Leverage Ratios'!#REF!</definedName>
    <definedName name="DPA_2113">'Leverage &amp; TLAC Leverage Ratios'!#REF!</definedName>
    <definedName name="DPA_2114">'Leverage &amp; TLAC Leverage Ratios'!$H$93</definedName>
    <definedName name="DPA_2115">'Leverage &amp; TLAC Leverage Ratios'!$H$94</definedName>
    <definedName name="DPA_2116">'Leverage &amp; TLAC Leverage Ratios'!#REF!</definedName>
    <definedName name="DPA_2117">'Leverage &amp; TLAC Leverage Ratios'!#REF!</definedName>
    <definedName name="DPA_2118">'Leverage &amp; TLAC Leverage Ratios'!#REF!</definedName>
    <definedName name="DPA_2119">'Leverage &amp; TLAC Leverage Ratios'!$J$93</definedName>
    <definedName name="DPA_2120">'Leverage &amp; TLAC Leverage Ratios'!$J$94</definedName>
    <definedName name="DPA_2121">'Leverage &amp; TLAC Leverage Ratios'!#REF!</definedName>
    <definedName name="DPA_2122">'Leverage &amp; TLAC Leverage Ratios'!#REF!</definedName>
    <definedName name="DPA_2123">'Leverage &amp; TLAC Leverage Ratios'!#REF!</definedName>
    <definedName name="DPA_2124">'Leverage &amp; TLAC Leverage Ratios'!#REF!</definedName>
    <definedName name="DPA_2125">'Leverage &amp; TLAC Leverage Ratios'!$L$92</definedName>
    <definedName name="DPA_2126">'Leverage &amp; TLAC Leverage Ratios'!$L$93</definedName>
    <definedName name="DPA_2127">'Leverage &amp; TLAC Leverage Ratios'!$L$94</definedName>
    <definedName name="DPA_2128">'Leverage &amp; TLAC Leverage Ratios'!#REF!</definedName>
    <definedName name="DPA_2129">'Leverage &amp; TLAC Leverage Ratios'!$L$95</definedName>
    <definedName name="DPA_2130">'Leverage &amp; TLAC Leverage Ratios'!$H$92</definedName>
    <definedName name="DPA_2131">'Leverage &amp; TLAC Leverage Ratios'!$J$92</definedName>
    <definedName name="DPA_2201">'Leverage &amp; TLAC Leverage Ratios'!$H$101</definedName>
    <definedName name="DPA_2202">'Leverage &amp; TLAC Leverage Ratios'!#REF!</definedName>
    <definedName name="DPA_2203">'Leverage &amp; TLAC Leverage Ratios'!$H$102</definedName>
    <definedName name="DPA_2204">'Leverage &amp; TLAC Leverage Ratios'!#REF!</definedName>
    <definedName name="DPA_2205">'Leverage &amp; TLAC Leverage Ratios'!$H$103</definedName>
    <definedName name="DPA_2206">'Leverage &amp; TLAC Leverage Ratios'!$J$101</definedName>
    <definedName name="DPA_2207">'Leverage &amp; TLAC Leverage Ratios'!#REF!</definedName>
    <definedName name="DPA_2208">'Leverage &amp; TLAC Leverage Ratios'!$J$102</definedName>
    <definedName name="DPA_2209">'Leverage &amp; TLAC Leverage Ratios'!#REF!</definedName>
    <definedName name="DPA_2210">'Leverage &amp; TLAC Leverage Ratios'!$J$103</definedName>
    <definedName name="DPA_2211">'Leverage &amp; TLAC Leverage Ratios'!$L$101</definedName>
    <definedName name="DPA_2212">'Leverage &amp; TLAC Leverage Ratios'!#REF!</definedName>
    <definedName name="DPA_2213">'Leverage &amp; TLAC Leverage Ratios'!$L$102</definedName>
    <definedName name="DPA_2214">'Leverage &amp; TLAC Leverage Ratios'!#REF!</definedName>
    <definedName name="DPA_2215">'Leverage &amp; TLAC Leverage Ratios'!$L$103</definedName>
    <definedName name="DPA_2216">'Leverage &amp; TLAC Leverage Ratios'!$N$101</definedName>
    <definedName name="DPA_2217">'Leverage &amp; TLAC Leverage Ratios'!#REF!</definedName>
    <definedName name="DPA_2218">'Leverage &amp; TLAC Leverage Ratios'!$N$102</definedName>
    <definedName name="DPA_2219">'Leverage &amp; TLAC Leverage Ratios'!#REF!</definedName>
    <definedName name="DPA_2220">'Leverage &amp; TLAC Leverage Ratios'!$N$103</definedName>
    <definedName name="DPA_2221">'Leverage &amp; TLAC Leverage Ratios'!$N$105</definedName>
    <definedName name="DPA_2222">'Leverage &amp; TLAC Leverage Ratios'!$N$107</definedName>
    <definedName name="DPA_2223">'Leverage &amp; TLAC Leverage Ratios'!$N$108</definedName>
    <definedName name="DPA_2224">'Leverage &amp; TLAC Leverage Ratios'!$N$109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3" l="1"/>
  <c r="H56" i="3"/>
  <c r="L45" i="3"/>
  <c r="L46" i="3"/>
  <c r="J18" i="3"/>
  <c r="H18" i="3"/>
  <c r="L87" i="3" l="1"/>
  <c r="L92" i="3" l="1"/>
  <c r="N103" i="3" l="1"/>
  <c r="L103" i="3"/>
  <c r="J103" i="3"/>
  <c r="H103" i="3"/>
  <c r="L93" i="3" l="1"/>
  <c r="L88" i="3"/>
  <c r="N109" i="3"/>
  <c r="H28" i="3" s="1"/>
  <c r="L55" i="3"/>
  <c r="L54" i="3"/>
  <c r="L53" i="3"/>
  <c r="L52" i="3"/>
  <c r="L51" i="3"/>
  <c r="L50" i="3"/>
  <c r="L49" i="3"/>
  <c r="L48" i="3"/>
  <c r="L47" i="3"/>
  <c r="L44" i="3"/>
  <c r="L43" i="3"/>
  <c r="L42" i="3"/>
  <c r="L41" i="3"/>
  <c r="P36" i="3"/>
  <c r="N36" i="3"/>
  <c r="L56" i="3" l="1"/>
  <c r="H94" i="3"/>
  <c r="L94" i="3" s="1"/>
  <c r="L95" i="3" s="1"/>
  <c r="H24" i="3" s="1"/>
  <c r="H89" i="3"/>
  <c r="L89" i="3" s="1"/>
  <c r="L90" i="3" s="1"/>
  <c r="H23" i="3" s="1"/>
  <c r="H29" i="3" l="1"/>
  <c r="H59" i="3" s="1"/>
  <c r="H66" i="3" l="1"/>
  <c r="H61" i="3"/>
</calcChain>
</file>

<file path=xl/sharedStrings.xml><?xml version="1.0" encoding="utf-8"?>
<sst xmlns="http://schemas.openxmlformats.org/spreadsheetml/2006/main" count="113" uniqueCount="104">
  <si>
    <t xml:space="preserve">Total Exposures </t>
  </si>
  <si>
    <t>Tier 1 Capital</t>
  </si>
  <si>
    <t>Leverage Ratio (%)</t>
  </si>
  <si>
    <t>Assets related to deconsolidated subsidiaries</t>
  </si>
  <si>
    <t>Investment in deconsolidated subsidiaries</t>
  </si>
  <si>
    <t>On-balance sheet assets - for purposes of the Leverage Ratio</t>
  </si>
  <si>
    <t>Receivables for cash variation margin provided in derivatives transactions</t>
  </si>
  <si>
    <t>Exempted CCP leg of client-cleared trade exposures (initial margin)</t>
  </si>
  <si>
    <t>Securities received in a SFT that are recognized as an asset</t>
  </si>
  <si>
    <t>Derivatives not covered by an eligible bilateral netting contract</t>
  </si>
  <si>
    <t>RC of exempted leg of client-cleared trade exposure</t>
  </si>
  <si>
    <t>PFE of exempted leg of client-cleared trade exposure</t>
  </si>
  <si>
    <t>Total Derivative Exposures</t>
  </si>
  <si>
    <t>Accounting balance sheet value</t>
  </si>
  <si>
    <t>Gross value (assuming no netting or CRM)</t>
  </si>
  <si>
    <t>Adjusted gross SFT assets (after permissible netting)</t>
  </si>
  <si>
    <t>Counterparty exposure</t>
  </si>
  <si>
    <t>SFT agent transactions</t>
  </si>
  <si>
    <t>Memo Item: SFT exposures to QCCPs from client-cleared transactions</t>
  </si>
  <si>
    <t>Total SFT Exposure</t>
  </si>
  <si>
    <t>Notional Amount</t>
  </si>
  <si>
    <t>Credit Conversion Factor (CCF)</t>
  </si>
  <si>
    <t>Exposure after CCF</t>
  </si>
  <si>
    <t>Other off balance sheet securitization exposures - 100% CCF</t>
  </si>
  <si>
    <t>Direct credit substitutes - 100% CCF</t>
  </si>
  <si>
    <t>Forward asset purchases - 100% CCF</t>
  </si>
  <si>
    <t>Forward forward deposits - 100% CCF</t>
  </si>
  <si>
    <t>Transaction-related contingent items - 50% CCF</t>
  </si>
  <si>
    <t>Short-term self-liquidating trade letters of credit - 20% CCF</t>
  </si>
  <si>
    <t>Total Off Balance Sheet exposures</t>
  </si>
  <si>
    <t>Office of the Superintendent of Financial Institutions Canada</t>
  </si>
  <si>
    <t>Replacement cost, notional amounts, and add-on for potential future exposure (PFE)</t>
  </si>
  <si>
    <t>Credit Derivative Contracts</t>
  </si>
  <si>
    <t>Total Contracts</t>
  </si>
  <si>
    <t>(A) Single derivative exposure not covered by an eligible netting contract</t>
  </si>
  <si>
    <t>(i) Replacement cost</t>
  </si>
  <si>
    <t xml:space="preserve">(ii) Notional amounts </t>
  </si>
  <si>
    <t>(iv) Single derivative exposure</t>
  </si>
  <si>
    <t>(ii) Notional amounts</t>
  </si>
  <si>
    <t>(v) Exposure for netted derivatives</t>
  </si>
  <si>
    <t>Fair value adjustment to Tier 1</t>
  </si>
  <si>
    <t>Eligible purchased credit derivatives</t>
  </si>
  <si>
    <t>Single Derivatives</t>
  </si>
  <si>
    <t>Derivatives Eligible for Netting</t>
  </si>
  <si>
    <t>Protection Buyer</t>
  </si>
  <si>
    <t>Protection Seller</t>
  </si>
  <si>
    <t>(i) Total return swaps</t>
  </si>
  <si>
    <t>(i) Total written credit derivatives - notional</t>
  </si>
  <si>
    <t>(ii) Eligible offsets:</t>
  </si>
  <si>
    <t>(iii) Net notional exposure for written credit derivative</t>
  </si>
  <si>
    <t>2. Additional information and treatment for credit derivatives</t>
  </si>
  <si>
    <t>1. Financial and credit derivatives</t>
  </si>
  <si>
    <t>Net notional exposure for written credit derivatives</t>
  </si>
  <si>
    <t>(Canadian Dollars in thousands)</t>
  </si>
  <si>
    <t>Placeholder</t>
  </si>
  <si>
    <t>Balances due from deconsolidated subsidiaries</t>
  </si>
  <si>
    <r>
      <t>Unconditionally cancellable commitments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- 10% CCF</t>
    </r>
  </si>
  <si>
    <t>Section 1 - Leverage Ratio calculation</t>
  </si>
  <si>
    <t>Section 2 - Derivative Exposure Calculation</t>
  </si>
  <si>
    <t>2. Derivatives Exposure</t>
  </si>
  <si>
    <t>3. Securities Financing Transactions</t>
  </si>
  <si>
    <t>4. Off Balance Sheet Items</t>
  </si>
  <si>
    <t>(B) Cash instrument equivalency</t>
  </si>
  <si>
    <t>On-balance sheet assets - excluding derivatives and SFTs</t>
  </si>
  <si>
    <t>On-balance sheet assets - for purposes of the Leverage Ratio - Accounting value</t>
  </si>
  <si>
    <t>AA - Report in Section 1</t>
  </si>
  <si>
    <t>BB - Report in Section 1</t>
  </si>
  <si>
    <t>CC - Report in Section 1</t>
  </si>
  <si>
    <t>On-balance sheet assets - as per consolidated balance sheet for accounting purposes</t>
  </si>
  <si>
    <t>All other SFTs  (after adjusting for sale accounting transactions)</t>
  </si>
  <si>
    <t xml:space="preserve">Derivatives </t>
  </si>
  <si>
    <t xml:space="preserve">Securities financing transactions </t>
  </si>
  <si>
    <t>Derivatives covered by an eligible bilateral netting contract</t>
  </si>
  <si>
    <t>Asset amounts deducted in determining Basel III “all-in” Tier 1 capital</t>
  </si>
  <si>
    <t>1. On-balance Sheet Assets</t>
  </si>
  <si>
    <t>Authorized Leverage Ratio (%)</t>
  </si>
  <si>
    <t>Financial Derivative Contracts</t>
  </si>
  <si>
    <t xml:space="preserve">(B) Derivative exposure covered by an eligible netting contract </t>
  </si>
  <si>
    <t>6. Reconcilation to the accounting balance sheet</t>
  </si>
  <si>
    <t>AA from Section 2</t>
  </si>
  <si>
    <t>BB from Section 2</t>
  </si>
  <si>
    <t>CC from Section 2</t>
  </si>
  <si>
    <t>Memo Items: Adjustment  for SFT sale accounting transactions</t>
  </si>
  <si>
    <t>5. Leverage Ratio and TLAC Leverage Ratio</t>
  </si>
  <si>
    <t>TLAC Available</t>
  </si>
  <si>
    <t>TLAC Leverage Ratio (%)</t>
  </si>
  <si>
    <t>Minimum TLAC Leverage Ratio  (%)</t>
  </si>
  <si>
    <t>PFE</t>
  </si>
  <si>
    <t>Target Leverage Ratio (%)</t>
  </si>
  <si>
    <t>Securitized assets meeting SRT criteria</t>
  </si>
  <si>
    <t>(A) PFE calculation for all credit derivatives</t>
  </si>
  <si>
    <t>(ii) Total Credit default swaps</t>
  </si>
  <si>
    <t>(iii) Total PFE</t>
  </si>
  <si>
    <t>LR DSIB Buffer (%)</t>
  </si>
  <si>
    <t>Partly paid shares and securities - 100% CCF</t>
  </si>
  <si>
    <t>Undrawn securitization commitments to fund acquisition of assets - 40% CCF</t>
  </si>
  <si>
    <t>LEVERAGE REQUIREMENTS RETURN</t>
  </si>
  <si>
    <t>Unsettled financial asset purchases</t>
  </si>
  <si>
    <t>Eligible servicer cash advances or facilities - 10% CCF</t>
  </si>
  <si>
    <t xml:space="preserve">Securitization liquidity facilities (externally rated) - 100% CCF </t>
  </si>
  <si>
    <t>Note issuance facilities and revolving underwriting facilities - 50% CCF</t>
  </si>
  <si>
    <t>Undrawn balances of credit card and charge card exposures - 25% CCF</t>
  </si>
  <si>
    <t xml:space="preserve">Commitments (regardless of the maturity of the underlying facility) - 40% CCF </t>
  </si>
  <si>
    <t>Cash payables/receivables not offset for trade date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</si>
</sst>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;;;"/>
    <numFmt numFmtId="165" formatCode="_-* #,##0_-;\-* #,##0_-;_-* &quot;-&quot;??_-;_-@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trike/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164" fontId="1" fillId="0" borderId="0">
      <alignment vertical="center"/>
    </xf>
    <xf numFmtId="0" fontId="3" fillId="0" borderId="0">
      <alignment horizontal="center" vertical="center"/>
    </xf>
    <xf numFmtId="164" fontId="4" fillId="2" borderId="0">
      <alignment vertical="center"/>
    </xf>
    <xf numFmtId="0" fontId="2" fillId="1" borderId="0">
      <alignment vertical="center"/>
    </xf>
    <xf numFmtId="49" fontId="5" fillId="0" borderId="0">
      <alignment vertical="center"/>
    </xf>
    <xf numFmtId="0" fontId="7" fillId="0" borderId="0">
      <alignment horizontal="right" vertical="center"/>
    </xf>
    <xf numFmtId="0" fontId="6" fillId="0" borderId="0">
      <alignment vertical="center"/>
    </xf>
    <xf numFmtId="0" fontId="8" fillId="0" borderId="0">
      <alignment vertical="center"/>
    </xf>
    <xf numFmtId="43" fontId="2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3" fillId="0" borderId="1" xfId="2" applyBorder="1">
      <alignment horizontal="center" vertical="center"/>
    </xf>
    <xf numFmtId="49" fontId="5" fillId="0" borderId="0" xfId="5">
      <alignment vertical="center"/>
    </xf>
    <xf numFmtId="49" fontId="5" fillId="0" borderId="3" xfId="5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3" fillId="0" borderId="4" xfId="2" applyBorder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3" fillId="0" borderId="11" xfId="2" applyBorder="1">
      <alignment horizontal="center" vertical="center"/>
    </xf>
    <xf numFmtId="0" fontId="3" fillId="0" borderId="10" xfId="2" applyBorder="1">
      <alignment horizontal="center" vertical="center"/>
    </xf>
    <xf numFmtId="0" fontId="2" fillId="1" borderId="9" xfId="4" applyBorder="1">
      <alignment vertical="center"/>
    </xf>
    <xf numFmtId="0" fontId="2" fillId="1" borderId="11" xfId="4" applyBorder="1">
      <alignment vertical="center"/>
    </xf>
    <xf numFmtId="0" fontId="2" fillId="1" borderId="6" xfId="4" applyBorder="1">
      <alignment vertical="center"/>
    </xf>
    <xf numFmtId="0" fontId="6" fillId="0" borderId="0" xfId="7">
      <alignment vertical="center"/>
    </xf>
    <xf numFmtId="0" fontId="6" fillId="0" borderId="9" xfId="7" applyBorder="1">
      <alignment vertical="center"/>
    </xf>
    <xf numFmtId="0" fontId="8" fillId="0" borderId="0" xfId="8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7" applyBorder="1">
      <alignment vertical="center"/>
    </xf>
    <xf numFmtId="0" fontId="0" fillId="0" borderId="0" xfId="0" applyFill="1">
      <alignment vertical="center"/>
    </xf>
    <xf numFmtId="0" fontId="2" fillId="1" borderId="1" xfId="4" applyBorder="1">
      <alignment vertical="center"/>
    </xf>
    <xf numFmtId="49" fontId="10" fillId="0" borderId="0" xfId="5" applyFont="1">
      <alignment vertical="center"/>
    </xf>
    <xf numFmtId="0" fontId="11" fillId="0" borderId="11" xfId="0" applyFont="1" applyBorder="1">
      <alignment vertical="center"/>
    </xf>
    <xf numFmtId="43" fontId="0" fillId="0" borderId="1" xfId="9" applyFont="1" applyBorder="1" applyAlignment="1">
      <alignment vertical="center"/>
    </xf>
    <xf numFmtId="165" fontId="0" fillId="0" borderId="1" xfId="9" applyNumberFormat="1" applyFont="1" applyBorder="1" applyAlignment="1">
      <alignment vertical="center"/>
    </xf>
    <xf numFmtId="165" fontId="0" fillId="0" borderId="0" xfId="0" applyNumberFormat="1">
      <alignment vertical="center"/>
    </xf>
    <xf numFmtId="165" fontId="4" fillId="2" borderId="11" xfId="9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0" fontId="2" fillId="1" borderId="2" xfId="4" applyBorder="1">
      <alignment vertical="center"/>
    </xf>
    <xf numFmtId="49" fontId="5" fillId="0" borderId="2" xfId="5" applyBorder="1" applyAlignment="1">
      <alignment vertical="top"/>
    </xf>
    <xf numFmtId="0" fontId="0" fillId="0" borderId="5" xfId="0" applyBorder="1">
      <alignment vertical="center"/>
    </xf>
    <xf numFmtId="0" fontId="6" fillId="0" borderId="12" xfId="7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165" fontId="2" fillId="1" borderId="1" xfId="9" applyNumberFormat="1" applyFill="1" applyBorder="1" applyAlignment="1">
      <alignment vertical="center"/>
    </xf>
    <xf numFmtId="165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3" fillId="3" borderId="10" xfId="2" applyFill="1" applyBorder="1">
      <alignment horizontal="center" vertical="center"/>
    </xf>
    <xf numFmtId="0" fontId="0" fillId="3" borderId="10" xfId="0" applyFill="1" applyBorder="1">
      <alignment vertical="center"/>
    </xf>
    <xf numFmtId="0" fontId="7" fillId="3" borderId="10" xfId="6" applyFill="1" applyBorder="1">
      <alignment horizontal="right" vertical="center"/>
    </xf>
    <xf numFmtId="0" fontId="0" fillId="3" borderId="9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>
      <alignment vertical="center"/>
    </xf>
    <xf numFmtId="49" fontId="5" fillId="3" borderId="0" xfId="5" applyFill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/>
    </xf>
    <xf numFmtId="0" fontId="7" fillId="3" borderId="11" xfId="6" applyFill="1" applyBorder="1">
      <alignment horizontal="right" vertical="center"/>
    </xf>
    <xf numFmtId="0" fontId="0" fillId="3" borderId="12" xfId="0" applyFill="1" applyBorder="1">
      <alignment vertical="center"/>
    </xf>
    <xf numFmtId="0" fontId="0" fillId="3" borderId="14" xfId="0" applyFill="1" applyBorder="1" applyAlignment="1">
      <alignment vertical="center"/>
    </xf>
    <xf numFmtId="0" fontId="6" fillId="0" borderId="5" xfId="7" applyBorder="1">
      <alignment vertical="center"/>
    </xf>
    <xf numFmtId="0" fontId="0" fillId="3" borderId="1" xfId="0" applyFill="1" applyBorder="1" applyAlignment="1">
      <alignment vertical="center"/>
    </xf>
    <xf numFmtId="0" fontId="13" fillId="0" borderId="13" xfId="6" applyFont="1" applyBorder="1">
      <alignment horizontal="right" vertical="center"/>
    </xf>
    <xf numFmtId="0" fontId="0" fillId="0" borderId="9" xfId="0" applyBorder="1" applyAlignment="1">
      <alignment vertical="center"/>
    </xf>
    <xf numFmtId="0" fontId="3" fillId="0" borderId="3" xfId="2" applyBorder="1">
      <alignment horizontal="center" vertical="center"/>
    </xf>
    <xf numFmtId="0" fontId="0" fillId="0" borderId="6" xfId="0" applyBorder="1">
      <alignment vertical="center"/>
    </xf>
    <xf numFmtId="0" fontId="13" fillId="0" borderId="10" xfId="6" applyFont="1" applyBorder="1">
      <alignment horizontal="right" vertical="center"/>
    </xf>
    <xf numFmtId="0" fontId="12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165" fontId="0" fillId="0" borderId="11" xfId="9" applyNumberFormat="1" applyFont="1" applyFill="1" applyBorder="1" applyAlignment="1">
      <alignment vertical="center"/>
    </xf>
    <xf numFmtId="0" fontId="4" fillId="0" borderId="9" xfId="0" applyFont="1" applyBorder="1">
      <alignment vertical="center"/>
    </xf>
    <xf numFmtId="165" fontId="0" fillId="0" borderId="9" xfId="9" applyNumberFormat="1" applyFont="1" applyBorder="1" applyAlignment="1">
      <alignment vertical="center"/>
    </xf>
    <xf numFmtId="43" fontId="0" fillId="0" borderId="9" xfId="9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0" xfId="9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2" fillId="0" borderId="11" xfId="9" applyNumberFormat="1" applyFill="1" applyBorder="1" applyAlignment="1">
      <alignment vertical="center"/>
    </xf>
    <xf numFmtId="165" fontId="0" fillId="0" borderId="11" xfId="9" applyNumberFormat="1" applyFont="1" applyBorder="1" applyAlignment="1">
      <alignment vertical="center"/>
    </xf>
    <xf numFmtId="43" fontId="0" fillId="0" borderId="11" xfId="9" applyFont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49" fontId="5" fillId="0" borderId="0" xfId="5" applyBorder="1" applyAlignment="1">
      <alignment vertical="top"/>
    </xf>
    <xf numFmtId="0" fontId="3" fillId="0" borderId="0" xfId="2" applyBorder="1">
      <alignment horizontal="center" vertical="center"/>
    </xf>
    <xf numFmtId="0" fontId="0" fillId="4" borderId="1" xfId="0" applyNumberFormat="1" applyFill="1" applyBorder="1">
      <alignment vertical="center"/>
    </xf>
    <xf numFmtId="0" fontId="3" fillId="0" borderId="1" xfId="2" applyFill="1" applyBorder="1">
      <alignment horizontal="center" vertical="center"/>
    </xf>
    <xf numFmtId="49" fontId="5" fillId="0" borderId="3" xfId="5" applyFill="1" applyBorder="1" applyAlignment="1">
      <alignment vertical="top"/>
    </xf>
    <xf numFmtId="0" fontId="0" fillId="0" borderId="1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3" fillId="0" borderId="1" xfId="2" applyFont="1" applyFill="1" applyBorder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4" xfId="5" applyFill="1" applyBorder="1" applyAlignment="1">
      <alignment vertical="top"/>
    </xf>
    <xf numFmtId="43" fontId="0" fillId="0" borderId="1" xfId="9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3" fillId="0" borderId="4" xfId="2" applyFill="1" applyBorder="1">
      <alignment horizontal="center" vertical="center"/>
    </xf>
    <xf numFmtId="43" fontId="0" fillId="0" borderId="4" xfId="9" applyFont="1" applyFill="1" applyBorder="1" applyAlignment="1">
      <alignment vertical="center"/>
    </xf>
    <xf numFmtId="43" fontId="0" fillId="0" borderId="14" xfId="9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>
      <alignment vertical="center"/>
    </xf>
    <xf numFmtId="43" fontId="4" fillId="0" borderId="1" xfId="9" applyFont="1" applyFill="1" applyBorder="1" applyAlignment="1">
      <alignment vertical="center"/>
    </xf>
    <xf numFmtId="0" fontId="3" fillId="0" borderId="11" xfId="2" applyFill="1" applyBorder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4" fillId="0" borderId="1" xfId="2" applyFont="1" applyFill="1" applyBorder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4" fillId="0" borderId="4" xfId="2" applyFont="1" applyFill="1" applyBorder="1">
      <alignment horizontal="center" vertical="center"/>
    </xf>
    <xf numFmtId="165" fontId="4" fillId="0" borderId="11" xfId="9" applyNumberFormat="1" applyFont="1" applyFill="1" applyBorder="1" applyAlignment="1">
      <alignment vertical="center"/>
    </xf>
    <xf numFmtId="0" fontId="4" fillId="0" borderId="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15" fillId="0" borderId="9" xfId="7" applyFont="1" applyFill="1" applyBorder="1">
      <alignment vertical="center"/>
    </xf>
    <xf numFmtId="0" fontId="14" fillId="0" borderId="11" xfId="2" applyFont="1" applyFill="1" applyBorder="1">
      <alignment horizontal="center" vertical="center"/>
    </xf>
    <xf numFmtId="0" fontId="4" fillId="0" borderId="5" xfId="0" applyFont="1" applyFill="1" applyBorder="1">
      <alignment vertical="center"/>
    </xf>
    <xf numFmtId="49" fontId="10" fillId="0" borderId="2" xfId="5" applyFont="1" applyFill="1" applyBorder="1" applyAlignment="1">
      <alignment vertical="top"/>
    </xf>
    <xf numFmtId="49" fontId="10" fillId="0" borderId="3" xfId="5" applyFont="1" applyFill="1" applyBorder="1" applyAlignment="1">
      <alignment vertical="top"/>
    </xf>
    <xf numFmtId="0" fontId="4" fillId="0" borderId="7" xfId="0" applyFont="1" applyFill="1" applyBorder="1">
      <alignment vertical="center"/>
    </xf>
    <xf numFmtId="165" fontId="4" fillId="0" borderId="1" xfId="9" applyNumberFormat="1" applyFont="1" applyFill="1" applyBorder="1" applyAlignment="1">
      <alignment vertical="center"/>
    </xf>
    <xf numFmtId="0" fontId="0" fillId="0" borderId="1" xfId="0" applyFill="1" applyBorder="1">
      <alignment vertical="center"/>
    </xf>
    <xf numFmtId="165" fontId="0" fillId="0" borderId="1" xfId="9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">
    <cellStyle name="Calculated Cell" xfId="3" xr:uid="{00000000-0005-0000-0000-000000000000}"/>
    <cellStyle name="Calculation" xfId="1" builtinId="22" customBuiltin="1"/>
    <cellStyle name="Comma" xfId="9" builtinId="3"/>
    <cellStyle name="DPA" xfId="2" xr:uid="{00000000-0005-0000-0000-000003000000}"/>
    <cellStyle name="Greyed Out Cell" xfId="4" xr:uid="{00000000-0005-0000-0000-000004000000}"/>
    <cellStyle name="Heading Style 1" xfId="5" xr:uid="{00000000-0005-0000-0000-000005000000}"/>
    <cellStyle name="HStyle 2" xfId="6" xr:uid="{00000000-0005-0000-0000-000006000000}"/>
    <cellStyle name="HStyle 3" xfId="7" xr:uid="{00000000-0005-0000-0000-000007000000}"/>
    <cellStyle name="HStyle 4" xfId="8" xr:uid="{00000000-0005-0000-0000-000008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9"/>
  <sheetViews>
    <sheetView showGridLines="0" tabSelected="1" zoomScale="130" zoomScaleNormal="130" workbookViewId="0"/>
  </sheetViews>
  <sheetFormatPr defaultRowHeight="11.25" x14ac:dyDescent="0.2"/>
  <cols>
    <col min="1" max="3" width="3.83203125" customWidth="1"/>
    <col min="4" max="4" width="14.83203125" customWidth="1"/>
    <col min="5" max="5" width="50.33203125" customWidth="1"/>
    <col min="6" max="6" width="7" customWidth="1"/>
    <col min="7" max="7" width="6.5" bestFit="1" customWidth="1"/>
    <col min="8" max="8" width="15.1640625" bestFit="1" customWidth="1"/>
    <col min="9" max="9" width="4.83203125" customWidth="1"/>
    <col min="10" max="10" width="15.1640625" bestFit="1" customWidth="1"/>
    <col min="11" max="11" width="4.83203125" customWidth="1"/>
    <col min="12" max="12" width="12.83203125" customWidth="1"/>
    <col min="13" max="13" width="4.83203125" customWidth="1"/>
    <col min="14" max="14" width="12.83203125" customWidth="1"/>
    <col min="15" max="15" width="4.83203125" customWidth="1"/>
    <col min="16" max="16" width="12.83203125" customWidth="1"/>
    <col min="17" max="17" width="4.83203125" customWidth="1"/>
    <col min="18" max="18" width="12.83203125" customWidth="1"/>
  </cols>
  <sheetData>
    <row r="1" spans="1:14" x14ac:dyDescent="0.2">
      <c r="A1" s="17" t="s">
        <v>30</v>
      </c>
      <c r="B1" s="17"/>
    </row>
    <row r="2" spans="1:14" x14ac:dyDescent="0.2">
      <c r="A2" s="17"/>
      <c r="B2" s="17"/>
    </row>
    <row r="3" spans="1:14" ht="12.75" x14ac:dyDescent="0.2">
      <c r="A3" s="23" t="s">
        <v>96</v>
      </c>
      <c r="B3" s="23"/>
    </row>
    <row r="5" spans="1:14" x14ac:dyDescent="0.2">
      <c r="A5" s="15" t="s">
        <v>53</v>
      </c>
      <c r="B5" s="15"/>
    </row>
    <row r="7" spans="1:14" ht="12.75" x14ac:dyDescent="0.2">
      <c r="A7" s="2" t="s">
        <v>57</v>
      </c>
      <c r="B7" s="2"/>
    </row>
    <row r="8" spans="1:14" ht="36" customHeight="1" x14ac:dyDescent="0.2">
      <c r="G8" s="147" t="s">
        <v>13</v>
      </c>
      <c r="H8" s="147"/>
      <c r="I8" s="147" t="s">
        <v>14</v>
      </c>
      <c r="J8" s="147"/>
    </row>
    <row r="9" spans="1:14" x14ac:dyDescent="0.2">
      <c r="B9" s="32" t="s">
        <v>74</v>
      </c>
      <c r="C9" s="35"/>
      <c r="D9" s="35"/>
      <c r="E9" s="35"/>
      <c r="F9" s="35"/>
      <c r="G9" s="35"/>
      <c r="H9" s="35"/>
      <c r="I9" s="35"/>
      <c r="J9" s="36"/>
    </row>
    <row r="10" spans="1:14" x14ac:dyDescent="0.2">
      <c r="B10" s="29"/>
      <c r="C10" s="35" t="s">
        <v>5</v>
      </c>
      <c r="D10" s="35"/>
      <c r="E10" s="35"/>
      <c r="F10" s="36"/>
      <c r="G10" s="1">
        <v>1101</v>
      </c>
      <c r="H10" s="39"/>
      <c r="I10" s="1">
        <v>1108</v>
      </c>
      <c r="J10" s="91"/>
      <c r="L10" s="27"/>
    </row>
    <row r="11" spans="1:14" x14ac:dyDescent="0.2">
      <c r="B11" s="4"/>
      <c r="C11" s="35" t="s">
        <v>70</v>
      </c>
      <c r="D11" s="35"/>
      <c r="E11" s="35"/>
      <c r="F11" s="36"/>
      <c r="G11" s="1">
        <v>1102</v>
      </c>
      <c r="H11" s="39"/>
      <c r="I11" s="1">
        <v>1109</v>
      </c>
      <c r="J11" s="91"/>
    </row>
    <row r="12" spans="1:14" x14ac:dyDescent="0.2">
      <c r="B12" s="4"/>
      <c r="C12" s="35" t="s">
        <v>71</v>
      </c>
      <c r="D12" s="35"/>
      <c r="E12" s="35"/>
      <c r="F12" s="36"/>
      <c r="G12" s="1">
        <v>1103</v>
      </c>
      <c r="H12" s="26"/>
      <c r="I12" s="1">
        <v>1110</v>
      </c>
      <c r="J12" s="91"/>
      <c r="L12" s="27"/>
    </row>
    <row r="13" spans="1:14" x14ac:dyDescent="0.2">
      <c r="B13" s="4"/>
      <c r="C13" s="35" t="s">
        <v>6</v>
      </c>
      <c r="D13" s="35"/>
      <c r="E13" s="35"/>
      <c r="F13" s="36"/>
      <c r="G13" s="22"/>
      <c r="H13" s="38"/>
      <c r="I13" s="1">
        <v>1112</v>
      </c>
      <c r="J13" s="91"/>
      <c r="K13" s="27"/>
      <c r="N13" s="27"/>
    </row>
    <row r="14" spans="1:14" x14ac:dyDescent="0.2">
      <c r="B14" s="4"/>
      <c r="C14" s="35" t="s">
        <v>7</v>
      </c>
      <c r="D14" s="35"/>
      <c r="E14" s="35"/>
      <c r="F14" s="36"/>
      <c r="G14" s="22"/>
      <c r="H14" s="38"/>
      <c r="I14" s="1">
        <v>1113</v>
      </c>
      <c r="J14" s="91"/>
      <c r="N14" s="27"/>
    </row>
    <row r="15" spans="1:14" x14ac:dyDescent="0.2">
      <c r="B15" s="4"/>
      <c r="C15" s="35" t="s">
        <v>8</v>
      </c>
      <c r="D15" s="35"/>
      <c r="E15" s="35"/>
      <c r="F15" s="36"/>
      <c r="G15" s="22"/>
      <c r="H15" s="38"/>
      <c r="I15" s="1">
        <v>1114</v>
      </c>
      <c r="J15" s="91"/>
    </row>
    <row r="16" spans="1:14" x14ac:dyDescent="0.2">
      <c r="B16" s="4"/>
      <c r="C16" s="76" t="s">
        <v>73</v>
      </c>
      <c r="D16" s="93"/>
      <c r="E16" s="93"/>
      <c r="F16" s="94"/>
      <c r="G16" s="1">
        <v>1104</v>
      </c>
      <c r="H16" s="90"/>
      <c r="I16" s="1">
        <v>1115</v>
      </c>
      <c r="J16" s="79"/>
      <c r="L16" s="27"/>
    </row>
    <row r="17" spans="2:16" x14ac:dyDescent="0.2">
      <c r="B17" s="4"/>
      <c r="C17" s="107" t="s">
        <v>89</v>
      </c>
      <c r="D17" s="107"/>
      <c r="E17" s="107"/>
      <c r="F17" s="108"/>
      <c r="G17" s="1">
        <v>1106</v>
      </c>
      <c r="H17" s="91"/>
      <c r="I17" s="1">
        <v>1117</v>
      </c>
      <c r="J17" s="91"/>
    </row>
    <row r="18" spans="2:16" x14ac:dyDescent="0.2">
      <c r="B18" s="4"/>
      <c r="C18" s="33" t="s">
        <v>63</v>
      </c>
      <c r="D18" s="8"/>
      <c r="E18" s="8"/>
      <c r="F18" s="74"/>
      <c r="G18" s="1">
        <v>1107</v>
      </c>
      <c r="H18" s="28">
        <f>DPA_1101-DPA_1102-DPA_1103-DPA_1104-DPA_1106</f>
        <v>0</v>
      </c>
      <c r="I18" s="1">
        <v>1118</v>
      </c>
      <c r="J18" s="28">
        <f>DPA_1108-DPA_1109-DPA_1110-DPA_1112-DPA_1113-DPA_1114-DPA_1115-DPA_1117</f>
        <v>0</v>
      </c>
      <c r="L18" s="27"/>
    </row>
    <row r="19" spans="2:16" ht="11.25" customHeight="1" x14ac:dyDescent="0.2">
      <c r="B19" s="5"/>
      <c r="C19" s="83" t="s">
        <v>82</v>
      </c>
      <c r="D19" s="89"/>
      <c r="E19" s="84"/>
      <c r="F19" s="24"/>
      <c r="G19" s="22"/>
      <c r="H19" s="22"/>
      <c r="I19" s="1">
        <v>1119</v>
      </c>
      <c r="J19" s="92"/>
    </row>
    <row r="20" spans="2:16" x14ac:dyDescent="0.2">
      <c r="B20" s="42"/>
      <c r="C20" s="88"/>
      <c r="D20" s="88"/>
      <c r="E20" s="42"/>
      <c r="F20" s="42"/>
      <c r="G20" s="42"/>
      <c r="H20" s="42"/>
      <c r="I20" s="42"/>
      <c r="J20" s="87"/>
      <c r="K20" s="42"/>
      <c r="L20" s="42"/>
    </row>
    <row r="21" spans="2:16" x14ac:dyDescent="0.2">
      <c r="K21" s="42"/>
    </row>
    <row r="22" spans="2:16" x14ac:dyDescent="0.2">
      <c r="B22" s="34" t="s">
        <v>59</v>
      </c>
      <c r="C22" s="35"/>
      <c r="D22" s="35"/>
      <c r="E22" s="35"/>
      <c r="F22" s="35"/>
      <c r="G22" s="35"/>
      <c r="H22" s="36"/>
      <c r="K22" s="42"/>
    </row>
    <row r="23" spans="2:16" x14ac:dyDescent="0.2">
      <c r="B23" s="4"/>
      <c r="C23" s="9" t="s">
        <v>9</v>
      </c>
      <c r="D23" s="6"/>
      <c r="E23" s="6"/>
      <c r="F23" s="71" t="s">
        <v>79</v>
      </c>
      <c r="G23" s="1">
        <v>1201</v>
      </c>
      <c r="H23" s="25">
        <f>DPA_2110</f>
        <v>0</v>
      </c>
      <c r="K23" s="42"/>
    </row>
    <row r="24" spans="2:16" x14ac:dyDescent="0.2">
      <c r="B24" s="4"/>
      <c r="C24" s="34" t="s">
        <v>72</v>
      </c>
      <c r="D24" s="35"/>
      <c r="E24" s="35"/>
      <c r="F24" s="75" t="s">
        <v>80</v>
      </c>
      <c r="G24" s="1">
        <v>1202</v>
      </c>
      <c r="H24" s="25">
        <f>DPA_2129</f>
        <v>0</v>
      </c>
      <c r="K24" s="42"/>
    </row>
    <row r="25" spans="2:16" x14ac:dyDescent="0.2">
      <c r="B25" s="4"/>
      <c r="C25" s="34" t="s">
        <v>10</v>
      </c>
      <c r="D25" s="35"/>
      <c r="E25" s="35"/>
      <c r="F25" s="35"/>
      <c r="G25" s="1">
        <v>1203</v>
      </c>
      <c r="H25" s="25"/>
      <c r="K25" s="42"/>
    </row>
    <row r="26" spans="2:16" x14ac:dyDescent="0.2">
      <c r="B26" s="4"/>
      <c r="C26" s="34" t="s">
        <v>11</v>
      </c>
      <c r="D26" s="35"/>
      <c r="E26" s="35"/>
      <c r="F26" s="35"/>
      <c r="G26" s="1">
        <v>1204</v>
      </c>
      <c r="H26" s="25"/>
    </row>
    <row r="27" spans="2:16" x14ac:dyDescent="0.2">
      <c r="B27" s="4"/>
      <c r="C27" s="80" t="s">
        <v>54</v>
      </c>
      <c r="D27" s="35"/>
      <c r="E27" s="35"/>
      <c r="F27" s="35"/>
      <c r="G27" s="1">
        <v>1205</v>
      </c>
      <c r="H27" s="25"/>
    </row>
    <row r="28" spans="2:16" x14ac:dyDescent="0.2">
      <c r="B28" s="4"/>
      <c r="C28" s="34" t="s">
        <v>52</v>
      </c>
      <c r="E28" s="35"/>
      <c r="F28" s="75" t="s">
        <v>81</v>
      </c>
      <c r="G28" s="1">
        <v>1206</v>
      </c>
      <c r="H28" s="26">
        <f>DPA_2224</f>
        <v>0</v>
      </c>
    </row>
    <row r="29" spans="2:16" x14ac:dyDescent="0.2">
      <c r="B29" s="5"/>
      <c r="C29" s="16" t="s">
        <v>12</v>
      </c>
      <c r="D29" s="35"/>
      <c r="E29" s="35"/>
      <c r="F29" s="35"/>
      <c r="G29" s="1">
        <v>1207</v>
      </c>
      <c r="H29" s="28">
        <f>DPA_1201+DPA_1202-DPA_1203-DPA_1204+DPA_1205+DPA_1206</f>
        <v>0</v>
      </c>
    </row>
    <row r="31" spans="2:16" ht="45" customHeight="1" x14ac:dyDescent="0.2">
      <c r="B31" s="37"/>
      <c r="C31" s="20"/>
      <c r="D31" s="37"/>
      <c r="E31" s="37"/>
      <c r="F31" s="37"/>
      <c r="G31" s="148" t="s">
        <v>20</v>
      </c>
      <c r="H31" s="149"/>
      <c r="I31" s="147" t="s">
        <v>13</v>
      </c>
      <c r="J31" s="147"/>
      <c r="K31" s="147" t="s">
        <v>14</v>
      </c>
      <c r="L31" s="147"/>
      <c r="M31" s="147" t="s">
        <v>15</v>
      </c>
      <c r="N31" s="147"/>
      <c r="O31" s="147" t="s">
        <v>16</v>
      </c>
      <c r="P31" s="147"/>
    </row>
    <row r="32" spans="2:16" x14ac:dyDescent="0.2">
      <c r="B32" s="34" t="s">
        <v>60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8"/>
      <c r="P32" s="36"/>
    </row>
    <row r="33" spans="2:16" x14ac:dyDescent="0.2">
      <c r="B33" s="4"/>
      <c r="C33" s="34" t="s">
        <v>17</v>
      </c>
      <c r="D33" s="35"/>
      <c r="E33" s="35"/>
      <c r="F33" s="35"/>
      <c r="G33" s="1">
        <v>1301</v>
      </c>
      <c r="H33" s="25"/>
      <c r="I33" s="14"/>
      <c r="J33" s="22"/>
      <c r="K33" s="30"/>
      <c r="L33" s="22"/>
      <c r="M33" s="30"/>
      <c r="N33" s="12"/>
      <c r="O33" s="1">
        <v>1311</v>
      </c>
      <c r="P33" s="25"/>
    </row>
    <row r="34" spans="2:16" x14ac:dyDescent="0.2">
      <c r="B34" s="4"/>
      <c r="C34" s="34" t="s">
        <v>69</v>
      </c>
      <c r="D34" s="35"/>
      <c r="E34" s="35"/>
      <c r="F34" s="35"/>
      <c r="G34" s="30"/>
      <c r="H34" s="12"/>
      <c r="I34" s="1">
        <v>1303</v>
      </c>
      <c r="J34" s="26"/>
      <c r="K34" s="10">
        <v>1305</v>
      </c>
      <c r="L34" s="26"/>
      <c r="M34" s="10">
        <v>1307</v>
      </c>
      <c r="N34" s="81"/>
      <c r="O34" s="1">
        <v>1312</v>
      </c>
      <c r="P34" s="26"/>
    </row>
    <row r="35" spans="2:16" x14ac:dyDescent="0.2">
      <c r="B35" s="4"/>
      <c r="C35" s="80" t="s">
        <v>54</v>
      </c>
      <c r="D35" s="35"/>
      <c r="E35" s="35"/>
      <c r="F35" s="35"/>
      <c r="G35" s="1">
        <v>1302</v>
      </c>
      <c r="H35" s="25"/>
      <c r="I35" s="10">
        <v>1304</v>
      </c>
      <c r="J35" s="25"/>
      <c r="K35" s="10">
        <v>1306</v>
      </c>
      <c r="L35" s="25"/>
      <c r="M35" s="10">
        <v>1308</v>
      </c>
      <c r="N35" s="82"/>
      <c r="O35" s="1">
        <v>1313</v>
      </c>
      <c r="P35" s="25"/>
    </row>
    <row r="36" spans="2:16" x14ac:dyDescent="0.2">
      <c r="B36" s="5"/>
      <c r="C36" s="69" t="s">
        <v>19</v>
      </c>
      <c r="D36" s="8"/>
      <c r="E36" s="8"/>
      <c r="F36" s="8"/>
      <c r="G36" s="22"/>
      <c r="H36" s="13"/>
      <c r="I36" s="13"/>
      <c r="J36" s="13"/>
      <c r="K36" s="13"/>
      <c r="L36" s="13"/>
      <c r="M36" s="10">
        <v>1309</v>
      </c>
      <c r="N36" s="28">
        <f>DPA_1307+DPA_1308</f>
        <v>0</v>
      </c>
      <c r="O36" s="1">
        <v>1314</v>
      </c>
      <c r="P36" s="28">
        <f>DPA_1311+DPA_1312+DPA_1313</f>
        <v>0</v>
      </c>
    </row>
    <row r="37" spans="2:16" x14ac:dyDescent="0.2">
      <c r="B37" s="85"/>
      <c r="C37" s="85" t="s">
        <v>18</v>
      </c>
      <c r="D37" s="86"/>
      <c r="E37" s="86"/>
      <c r="F37" s="41"/>
      <c r="G37" s="13"/>
      <c r="H37" s="22"/>
      <c r="I37" s="22"/>
      <c r="J37" s="22"/>
      <c r="K37" s="22"/>
      <c r="L37" s="22"/>
      <c r="M37" s="1">
        <v>1310</v>
      </c>
      <c r="N37" s="82"/>
      <c r="O37" s="1">
        <v>1315</v>
      </c>
      <c r="P37" s="25"/>
    </row>
    <row r="38" spans="2:16" x14ac:dyDescent="0.2"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33.75" customHeight="1" x14ac:dyDescent="0.2">
      <c r="G39" s="147" t="s">
        <v>20</v>
      </c>
      <c r="H39" s="147"/>
      <c r="I39" s="147" t="s">
        <v>21</v>
      </c>
      <c r="J39" s="147"/>
      <c r="K39" s="147" t="s">
        <v>22</v>
      </c>
      <c r="L39" s="147"/>
    </row>
    <row r="40" spans="2:16" ht="11.25" customHeight="1" x14ac:dyDescent="0.2">
      <c r="B40" s="34" t="s">
        <v>61</v>
      </c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2:16" x14ac:dyDescent="0.2">
      <c r="B41" s="4"/>
      <c r="C41" s="34" t="s">
        <v>56</v>
      </c>
      <c r="D41" s="35"/>
      <c r="E41" s="35"/>
      <c r="F41" s="36"/>
      <c r="G41" s="1">
        <v>1401</v>
      </c>
      <c r="H41" s="25"/>
      <c r="I41" s="141">
        <v>10</v>
      </c>
      <c r="J41" s="141"/>
      <c r="K41" s="1">
        <v>1416</v>
      </c>
      <c r="L41" s="28">
        <f>DPA_1401*I41/100</f>
        <v>0</v>
      </c>
    </row>
    <row r="42" spans="2:16" s="120" customFormat="1" x14ac:dyDescent="0.2">
      <c r="B42" s="126"/>
      <c r="C42" s="127" t="s">
        <v>102</v>
      </c>
      <c r="D42" s="128"/>
      <c r="E42" s="128"/>
      <c r="F42" s="129"/>
      <c r="G42" s="121">
        <v>1402</v>
      </c>
      <c r="H42" s="116"/>
      <c r="I42" s="146">
        <v>40</v>
      </c>
      <c r="J42" s="146"/>
      <c r="K42" s="121">
        <v>1417</v>
      </c>
      <c r="L42" s="125">
        <f>DPA_1402*I42/100</f>
        <v>0</v>
      </c>
    </row>
    <row r="43" spans="2:16" s="120" customFormat="1" x14ac:dyDescent="0.2">
      <c r="B43" s="126"/>
      <c r="C43" s="109" t="s">
        <v>98</v>
      </c>
      <c r="D43" s="107"/>
      <c r="E43" s="107"/>
      <c r="F43" s="108"/>
      <c r="G43" s="121">
        <v>1404</v>
      </c>
      <c r="H43" s="116"/>
      <c r="I43" s="146">
        <v>10</v>
      </c>
      <c r="J43" s="146"/>
      <c r="K43" s="121">
        <v>1419</v>
      </c>
      <c r="L43" s="125">
        <f>DPA_1404*I43/100</f>
        <v>0</v>
      </c>
    </row>
    <row r="44" spans="2:16" s="120" customFormat="1" x14ac:dyDescent="0.2">
      <c r="B44" s="126"/>
      <c r="C44" s="109" t="s">
        <v>99</v>
      </c>
      <c r="D44" s="107"/>
      <c r="E44" s="107"/>
      <c r="F44" s="108"/>
      <c r="G44" s="121">
        <v>1405</v>
      </c>
      <c r="H44" s="116"/>
      <c r="I44" s="146">
        <v>100</v>
      </c>
      <c r="J44" s="146"/>
      <c r="K44" s="121">
        <v>1420</v>
      </c>
      <c r="L44" s="125">
        <f>DPA_1405*I44/100</f>
        <v>0</v>
      </c>
    </row>
    <row r="45" spans="2:16" s="120" customFormat="1" x14ac:dyDescent="0.2">
      <c r="B45" s="126"/>
      <c r="C45" s="109" t="s">
        <v>95</v>
      </c>
      <c r="D45" s="107"/>
      <c r="E45" s="107"/>
      <c r="F45" s="108"/>
      <c r="G45" s="121">
        <v>1432</v>
      </c>
      <c r="H45" s="116"/>
      <c r="I45" s="150">
        <v>40</v>
      </c>
      <c r="J45" s="151"/>
      <c r="K45" s="121">
        <v>1433</v>
      </c>
      <c r="L45" s="125">
        <f>H45*I45/100</f>
        <v>0</v>
      </c>
    </row>
    <row r="46" spans="2:16" s="120" customFormat="1" x14ac:dyDescent="0.2">
      <c r="B46" s="126"/>
      <c r="C46" s="109" t="s">
        <v>101</v>
      </c>
      <c r="D46" s="107"/>
      <c r="E46" s="107"/>
      <c r="F46" s="108"/>
      <c r="G46" s="121">
        <v>1434</v>
      </c>
      <c r="H46" s="116"/>
      <c r="I46" s="150">
        <v>25</v>
      </c>
      <c r="J46" s="151"/>
      <c r="K46" s="121">
        <v>1435</v>
      </c>
      <c r="L46" s="125">
        <f>H46*I46/100</f>
        <v>0</v>
      </c>
    </row>
    <row r="47" spans="2:16" x14ac:dyDescent="0.2">
      <c r="B47" s="4"/>
      <c r="C47" s="34" t="s">
        <v>23</v>
      </c>
      <c r="D47" s="35"/>
      <c r="E47" s="35"/>
      <c r="F47" s="36"/>
      <c r="G47" s="1">
        <v>1406</v>
      </c>
      <c r="H47" s="25"/>
      <c r="I47" s="141">
        <v>100</v>
      </c>
      <c r="J47" s="141"/>
      <c r="K47" s="1">
        <v>1421</v>
      </c>
      <c r="L47" s="28">
        <f>DPA_1406*I47/100</f>
        <v>0</v>
      </c>
    </row>
    <row r="48" spans="2:16" x14ac:dyDescent="0.2">
      <c r="B48" s="4"/>
      <c r="C48" s="34" t="s">
        <v>24</v>
      </c>
      <c r="D48" s="35"/>
      <c r="E48" s="35"/>
      <c r="F48" s="36"/>
      <c r="G48" s="1">
        <v>1407</v>
      </c>
      <c r="H48" s="25"/>
      <c r="I48" s="141">
        <v>100</v>
      </c>
      <c r="J48" s="141"/>
      <c r="K48" s="1">
        <v>1422</v>
      </c>
      <c r="L48" s="28">
        <f>DPA_1407*I48/100</f>
        <v>0</v>
      </c>
    </row>
    <row r="49" spans="2:12" x14ac:dyDescent="0.2">
      <c r="B49" s="4"/>
      <c r="C49" s="34" t="s">
        <v>25</v>
      </c>
      <c r="D49" s="35"/>
      <c r="E49" s="35"/>
      <c r="F49" s="36"/>
      <c r="G49" s="1">
        <v>1408</v>
      </c>
      <c r="H49" s="25"/>
      <c r="I49" s="141">
        <v>100</v>
      </c>
      <c r="J49" s="141"/>
      <c r="K49" s="1">
        <v>1423</v>
      </c>
      <c r="L49" s="28">
        <f>DPA_1408*I49/100</f>
        <v>0</v>
      </c>
    </row>
    <row r="50" spans="2:12" x14ac:dyDescent="0.2">
      <c r="B50" s="4"/>
      <c r="C50" s="34" t="s">
        <v>26</v>
      </c>
      <c r="D50" s="35"/>
      <c r="E50" s="35"/>
      <c r="F50" s="36"/>
      <c r="G50" s="1">
        <v>1409</v>
      </c>
      <c r="H50" s="25"/>
      <c r="I50" s="141">
        <v>100</v>
      </c>
      <c r="J50" s="141"/>
      <c r="K50" s="1">
        <v>1424</v>
      </c>
      <c r="L50" s="28">
        <f>DPA_1409*I50/100</f>
        <v>0</v>
      </c>
    </row>
    <row r="51" spans="2:12" x14ac:dyDescent="0.2">
      <c r="B51" s="4"/>
      <c r="C51" s="102" t="s">
        <v>94</v>
      </c>
      <c r="D51" s="77"/>
      <c r="E51" s="77"/>
      <c r="F51" s="36"/>
      <c r="G51" s="1">
        <v>1410</v>
      </c>
      <c r="H51" s="25"/>
      <c r="I51" s="141">
        <v>100</v>
      </c>
      <c r="J51" s="141"/>
      <c r="K51" s="1">
        <v>1425</v>
      </c>
      <c r="L51" s="28">
        <f>DPA_1410*I51/100</f>
        <v>0</v>
      </c>
    </row>
    <row r="52" spans="2:12" x14ac:dyDescent="0.2">
      <c r="B52" s="4"/>
      <c r="C52" s="34" t="s">
        <v>27</v>
      </c>
      <c r="D52" s="35"/>
      <c r="E52" s="35"/>
      <c r="F52" s="36"/>
      <c r="G52" s="1">
        <v>1411</v>
      </c>
      <c r="H52" s="25"/>
      <c r="I52" s="141">
        <v>50</v>
      </c>
      <c r="J52" s="141"/>
      <c r="K52" s="1">
        <v>1426</v>
      </c>
      <c r="L52" s="28">
        <f>DPA_1411*I52/100</f>
        <v>0</v>
      </c>
    </row>
    <row r="53" spans="2:12" s="120" customFormat="1" x14ac:dyDescent="0.2">
      <c r="B53" s="126"/>
      <c r="C53" s="109" t="s">
        <v>100</v>
      </c>
      <c r="D53" s="107"/>
      <c r="E53" s="107"/>
      <c r="F53" s="108"/>
      <c r="G53" s="121">
        <v>1412</v>
      </c>
      <c r="H53" s="116"/>
      <c r="I53" s="146">
        <v>50</v>
      </c>
      <c r="J53" s="146"/>
      <c r="K53" s="121">
        <v>1427</v>
      </c>
      <c r="L53" s="125">
        <f>DPA_1412*I53/100</f>
        <v>0</v>
      </c>
    </row>
    <row r="54" spans="2:12" s="120" customFormat="1" x14ac:dyDescent="0.2">
      <c r="B54" s="126"/>
      <c r="C54" s="109" t="s">
        <v>28</v>
      </c>
      <c r="D54" s="107"/>
      <c r="E54" s="107"/>
      <c r="F54" s="108"/>
      <c r="G54" s="121">
        <v>1413</v>
      </c>
      <c r="H54" s="116"/>
      <c r="I54" s="146">
        <v>20</v>
      </c>
      <c r="J54" s="146"/>
      <c r="K54" s="121">
        <v>1428</v>
      </c>
      <c r="L54" s="125">
        <f>DPA_1413*I54/100</f>
        <v>0</v>
      </c>
    </row>
    <row r="55" spans="2:12" s="120" customFormat="1" x14ac:dyDescent="0.2">
      <c r="B55" s="126"/>
      <c r="C55" s="109" t="s">
        <v>97</v>
      </c>
      <c r="D55" s="107"/>
      <c r="E55" s="107"/>
      <c r="F55" s="108"/>
      <c r="G55" s="121">
        <v>1414</v>
      </c>
      <c r="H55" s="116"/>
      <c r="I55" s="145">
        <v>100</v>
      </c>
      <c r="J55" s="145"/>
      <c r="K55" s="121">
        <v>1429</v>
      </c>
      <c r="L55" s="125">
        <f>DPA_1414*I55/100</f>
        <v>0</v>
      </c>
    </row>
    <row r="56" spans="2:12" s="120" customFormat="1" x14ac:dyDescent="0.2">
      <c r="B56" s="130"/>
      <c r="C56" s="131" t="s">
        <v>29</v>
      </c>
      <c r="D56" s="107"/>
      <c r="E56" s="107"/>
      <c r="F56" s="108"/>
      <c r="G56" s="121">
        <v>1415</v>
      </c>
      <c r="H56" s="28">
        <f>DPA_1401+DPA_1402+DPA_1404+DPA_1405+DPA_1406+DPA_1407+DPA_1408+DPA_1409+DPA_1410+DPA_1411+DPA_1412+DPA_1413+DPA_1414+H45+H46</f>
        <v>0</v>
      </c>
      <c r="I56" s="12"/>
      <c r="J56" s="13"/>
      <c r="K56" s="132">
        <v>1431</v>
      </c>
      <c r="L56" s="28">
        <f>DPA_1416+DPA_1417+DPA_1419+DPA_1420+DPA_1421+DPA_1422+DPA_1423+DPA_1424+DPA_1425+DPA_1426+DPA_1427+DPA_1428+DPA_1429+L46+L45</f>
        <v>0</v>
      </c>
    </row>
    <row r="57" spans="2:12" s="120" customFormat="1" x14ac:dyDescent="0.2"/>
    <row r="58" spans="2:12" s="120" customFormat="1" x14ac:dyDescent="0.2">
      <c r="B58" s="133" t="s">
        <v>83</v>
      </c>
      <c r="C58" s="107"/>
      <c r="D58" s="107"/>
      <c r="E58" s="107"/>
      <c r="F58" s="107"/>
      <c r="G58" s="107"/>
      <c r="H58" s="108"/>
    </row>
    <row r="59" spans="2:12" s="120" customFormat="1" ht="11.25" customHeight="1" x14ac:dyDescent="0.2">
      <c r="B59" s="134"/>
      <c r="C59" s="107" t="s">
        <v>0</v>
      </c>
      <c r="D59" s="107"/>
      <c r="E59" s="107"/>
      <c r="F59" s="108"/>
      <c r="G59" s="121">
        <v>1501</v>
      </c>
      <c r="H59" s="28">
        <f>DPA_1118+DPA_1207+DPA_1309+DPA_1314+DPA_1431</f>
        <v>0</v>
      </c>
    </row>
    <row r="60" spans="2:12" s="120" customFormat="1" ht="11.25" customHeight="1" x14ac:dyDescent="0.2">
      <c r="B60" s="135"/>
      <c r="C60" s="119" t="s">
        <v>1</v>
      </c>
      <c r="D60" s="119"/>
      <c r="E60" s="119"/>
      <c r="F60" s="136"/>
      <c r="G60" s="121">
        <v>1502</v>
      </c>
      <c r="H60" s="137"/>
    </row>
    <row r="61" spans="2:12" s="120" customFormat="1" ht="11.25" customHeight="1" x14ac:dyDescent="0.2">
      <c r="B61" s="135"/>
      <c r="C61" s="107" t="s">
        <v>2</v>
      </c>
      <c r="D61" s="107"/>
      <c r="E61" s="107"/>
      <c r="F61" s="108"/>
      <c r="G61" s="121">
        <v>1503</v>
      </c>
      <c r="H61" s="28" t="e">
        <f>H60/H59*100</f>
        <v>#DIV/0!</v>
      </c>
    </row>
    <row r="62" spans="2:12" s="120" customFormat="1" ht="11.25" customHeight="1" x14ac:dyDescent="0.2">
      <c r="B62" s="135"/>
      <c r="C62" s="128" t="s">
        <v>93</v>
      </c>
      <c r="D62" s="128"/>
      <c r="E62" s="128"/>
      <c r="F62" s="129"/>
      <c r="G62" s="121">
        <v>1509</v>
      </c>
      <c r="H62" s="28"/>
    </row>
    <row r="63" spans="2:12" ht="11.25" customHeight="1" x14ac:dyDescent="0.2">
      <c r="B63" s="99"/>
      <c r="C63" s="100" t="s">
        <v>75</v>
      </c>
      <c r="D63" s="100"/>
      <c r="E63" s="100"/>
      <c r="F63" s="101"/>
      <c r="G63" s="98">
        <v>1504</v>
      </c>
      <c r="H63" s="25"/>
    </row>
    <row r="64" spans="2:12" ht="11.25" customHeight="1" x14ac:dyDescent="0.2">
      <c r="B64" s="99"/>
      <c r="C64" s="100" t="s">
        <v>88</v>
      </c>
      <c r="D64" s="100"/>
      <c r="E64" s="100"/>
      <c r="F64" s="101"/>
      <c r="G64" s="98">
        <v>1508</v>
      </c>
      <c r="H64" s="106"/>
    </row>
    <row r="65" spans="2:8" ht="11.25" customHeight="1" x14ac:dyDescent="0.2">
      <c r="B65" s="99"/>
      <c r="C65" s="102" t="s">
        <v>84</v>
      </c>
      <c r="D65" s="77"/>
      <c r="E65" s="77"/>
      <c r="F65" s="78"/>
      <c r="G65" s="103">
        <v>1505</v>
      </c>
      <c r="H65" s="106"/>
    </row>
    <row r="66" spans="2:8" ht="11.25" customHeight="1" x14ac:dyDescent="0.2">
      <c r="B66" s="99"/>
      <c r="C66" s="102" t="s">
        <v>85</v>
      </c>
      <c r="D66" s="77"/>
      <c r="E66" s="77"/>
      <c r="F66" s="78"/>
      <c r="G66" s="104">
        <v>1506</v>
      </c>
      <c r="H66" s="97" t="e">
        <f>H65/DPA_1501*100</f>
        <v>#DIV/0!</v>
      </c>
    </row>
    <row r="67" spans="2:8" ht="11.25" customHeight="1" x14ac:dyDescent="0.2">
      <c r="B67" s="105"/>
      <c r="C67" s="102" t="s">
        <v>86</v>
      </c>
      <c r="D67" s="77"/>
      <c r="E67" s="77"/>
      <c r="F67" s="78"/>
      <c r="G67" s="103">
        <v>1507</v>
      </c>
      <c r="H67" s="106"/>
    </row>
    <row r="68" spans="2:8" ht="11.25" customHeight="1" x14ac:dyDescent="0.2">
      <c r="B68" s="95"/>
      <c r="C68" s="42"/>
      <c r="D68" s="42"/>
      <c r="E68" s="42"/>
      <c r="F68" s="42"/>
      <c r="G68" s="96"/>
      <c r="H68" s="87"/>
    </row>
    <row r="69" spans="2:8" ht="11.25" customHeight="1" x14ac:dyDescent="0.2">
      <c r="B69" s="95"/>
      <c r="C69" s="42"/>
      <c r="D69" s="42"/>
      <c r="E69" s="42"/>
      <c r="F69" s="42"/>
      <c r="G69" s="96"/>
      <c r="H69" s="87"/>
    </row>
    <row r="71" spans="2:8" x14ac:dyDescent="0.2">
      <c r="B71" s="34" t="s">
        <v>78</v>
      </c>
      <c r="C71" s="35"/>
      <c r="D71" s="35"/>
      <c r="E71" s="35"/>
      <c r="F71" s="35"/>
      <c r="G71" s="35"/>
      <c r="H71" s="36"/>
    </row>
    <row r="72" spans="2:8" ht="12.75" x14ac:dyDescent="0.2">
      <c r="B72" s="31"/>
      <c r="C72" t="s">
        <v>68</v>
      </c>
      <c r="D72" s="35"/>
      <c r="E72" s="35"/>
      <c r="F72" s="36"/>
      <c r="G72" s="1">
        <v>1601</v>
      </c>
      <c r="H72" s="26"/>
    </row>
    <row r="73" spans="2:8" ht="12.75" x14ac:dyDescent="0.2">
      <c r="B73" s="3"/>
      <c r="C73" s="34" t="s">
        <v>3</v>
      </c>
      <c r="D73" s="35"/>
      <c r="E73" s="35"/>
      <c r="F73" s="36"/>
      <c r="G73" s="1">
        <v>1602</v>
      </c>
      <c r="H73" s="26"/>
    </row>
    <row r="74" spans="2:8" ht="12.75" x14ac:dyDescent="0.2">
      <c r="B74" s="3"/>
      <c r="C74" s="34" t="s">
        <v>4</v>
      </c>
      <c r="D74" s="35"/>
      <c r="E74" s="35"/>
      <c r="F74" s="36"/>
      <c r="G74" s="10">
        <v>1603</v>
      </c>
      <c r="H74" s="26"/>
    </row>
    <row r="75" spans="2:8" x14ac:dyDescent="0.2">
      <c r="B75" s="4"/>
      <c r="C75" s="34" t="s">
        <v>55</v>
      </c>
      <c r="D75" s="35"/>
      <c r="E75" s="35"/>
      <c r="F75" s="36"/>
      <c r="G75" s="10">
        <v>1604</v>
      </c>
      <c r="H75" s="26"/>
    </row>
    <row r="76" spans="2:8" x14ac:dyDescent="0.2">
      <c r="B76" s="4"/>
      <c r="C76" s="138" t="s">
        <v>103</v>
      </c>
      <c r="D76" s="77"/>
      <c r="E76" s="77"/>
      <c r="F76" s="78"/>
      <c r="G76" s="117">
        <v>1607</v>
      </c>
      <c r="H76" s="139"/>
    </row>
    <row r="77" spans="2:8" x14ac:dyDescent="0.2">
      <c r="B77" s="4"/>
      <c r="C77" s="120" t="s">
        <v>54</v>
      </c>
      <c r="D77" s="77"/>
      <c r="E77" s="77"/>
      <c r="F77" s="78"/>
      <c r="G77" s="117">
        <v>1605</v>
      </c>
      <c r="H77" s="139"/>
    </row>
    <row r="78" spans="2:8" x14ac:dyDescent="0.2">
      <c r="B78" s="5"/>
      <c r="C78" s="102" t="s">
        <v>64</v>
      </c>
      <c r="D78" s="77"/>
      <c r="E78" s="77"/>
      <c r="F78" s="78"/>
      <c r="G78" s="98">
        <v>1606</v>
      </c>
      <c r="H78" s="125">
        <f>DPA_1601-DPA_1602+DPA_1603+DPA_1604+DPA_1605-H76</f>
        <v>0</v>
      </c>
    </row>
    <row r="81" spans="1:12" ht="12.75" x14ac:dyDescent="0.2">
      <c r="A81" s="55" t="s">
        <v>58</v>
      </c>
    </row>
    <row r="82" spans="1:12" x14ac:dyDescent="0.2">
      <c r="A82" s="54" t="s">
        <v>31</v>
      </c>
    </row>
    <row r="84" spans="1:12" x14ac:dyDescent="0.2">
      <c r="B84" s="46" t="s">
        <v>51</v>
      </c>
      <c r="C84" s="44"/>
      <c r="D84" s="47"/>
      <c r="E84" s="44"/>
      <c r="F84" s="44"/>
      <c r="G84" s="40"/>
      <c r="H84" s="40"/>
      <c r="I84" s="40"/>
      <c r="J84" s="40"/>
      <c r="K84" s="40"/>
      <c r="L84" s="41"/>
    </row>
    <row r="85" spans="1:12" x14ac:dyDescent="0.2">
      <c r="B85" s="50"/>
      <c r="C85" s="64"/>
      <c r="D85" s="64"/>
      <c r="E85" s="64"/>
      <c r="G85" s="144" t="s">
        <v>32</v>
      </c>
      <c r="H85" s="144"/>
      <c r="I85" s="144" t="s">
        <v>76</v>
      </c>
      <c r="J85" s="144"/>
      <c r="K85" s="144" t="s">
        <v>33</v>
      </c>
      <c r="L85" s="144"/>
    </row>
    <row r="86" spans="1:12" x14ac:dyDescent="0.2">
      <c r="B86" s="51"/>
      <c r="C86" s="46" t="s">
        <v>34</v>
      </c>
      <c r="D86" s="47"/>
      <c r="E86" s="44"/>
      <c r="F86" s="44"/>
      <c r="G86" s="40"/>
      <c r="H86" s="40"/>
      <c r="I86" s="40"/>
      <c r="J86" s="40"/>
      <c r="K86" s="40"/>
      <c r="L86" s="41"/>
    </row>
    <row r="87" spans="1:12" x14ac:dyDescent="0.2">
      <c r="B87" s="51"/>
      <c r="C87" s="56"/>
      <c r="D87" s="49" t="s">
        <v>35</v>
      </c>
      <c r="E87" s="44"/>
      <c r="F87" s="44"/>
      <c r="G87" s="110">
        <v>2101</v>
      </c>
      <c r="H87" s="111"/>
      <c r="I87" s="110">
        <v>2104</v>
      </c>
      <c r="J87" s="112"/>
      <c r="K87" s="110">
        <v>2107</v>
      </c>
      <c r="L87" s="28">
        <f>DPA_2101+DPA_2104</f>
        <v>0</v>
      </c>
    </row>
    <row r="88" spans="1:12" x14ac:dyDescent="0.2">
      <c r="B88" s="51"/>
      <c r="C88" s="56"/>
      <c r="D88" s="62" t="s">
        <v>36</v>
      </c>
      <c r="E88" s="63"/>
      <c r="G88" s="7">
        <v>2102</v>
      </c>
      <c r="H88" s="40"/>
      <c r="I88" s="7">
        <v>2105</v>
      </c>
      <c r="J88" s="40"/>
      <c r="K88" s="7">
        <v>2108</v>
      </c>
      <c r="L88" s="28">
        <f>DPA_2102+DPA_2105</f>
        <v>0</v>
      </c>
    </row>
    <row r="89" spans="1:12" x14ac:dyDescent="0.2">
      <c r="B89" s="51"/>
      <c r="C89" s="56"/>
      <c r="D89" s="113"/>
      <c r="E89" s="114" t="s">
        <v>87</v>
      </c>
      <c r="F89" s="115"/>
      <c r="G89" s="73">
        <v>2103</v>
      </c>
      <c r="H89" s="28">
        <f>DPA_2205+DPA_2210</f>
        <v>0</v>
      </c>
      <c r="I89" s="73">
        <v>2106</v>
      </c>
      <c r="J89" s="8"/>
      <c r="K89" s="7">
        <v>2109</v>
      </c>
      <c r="L89" s="28">
        <f>DPA_2103+DPA_2106</f>
        <v>0</v>
      </c>
    </row>
    <row r="90" spans="1:12" x14ac:dyDescent="0.2">
      <c r="B90" s="51"/>
      <c r="C90" s="57"/>
      <c r="D90" s="46" t="s">
        <v>37</v>
      </c>
      <c r="E90" s="44"/>
      <c r="F90" s="40"/>
      <c r="G90" s="43"/>
      <c r="H90" s="44"/>
      <c r="I90" s="43"/>
      <c r="J90" s="66" t="s">
        <v>65</v>
      </c>
      <c r="K90" s="7">
        <v>2110</v>
      </c>
      <c r="L90" s="28">
        <f>DPA_2107+DPA_2109</f>
        <v>0</v>
      </c>
    </row>
    <row r="91" spans="1:12" x14ac:dyDescent="0.2">
      <c r="B91" s="51"/>
      <c r="C91" s="46" t="s">
        <v>77</v>
      </c>
      <c r="D91" s="47"/>
      <c r="E91" s="44"/>
      <c r="F91" s="40"/>
      <c r="G91" s="43"/>
      <c r="H91" s="44"/>
      <c r="I91" s="43"/>
      <c r="J91" s="44"/>
      <c r="K91" s="43"/>
      <c r="L91" s="48"/>
    </row>
    <row r="92" spans="1:12" x14ac:dyDescent="0.2">
      <c r="B92" s="51"/>
      <c r="C92" s="56"/>
      <c r="D92" s="68" t="s">
        <v>35</v>
      </c>
      <c r="E92" s="63"/>
      <c r="G92" s="98">
        <v>2130</v>
      </c>
      <c r="H92" s="116"/>
      <c r="I92" s="98">
        <v>2131</v>
      </c>
      <c r="J92" s="116"/>
      <c r="K92" s="117">
        <v>2125</v>
      </c>
      <c r="L92" s="28">
        <f>DPA_2130+DPA_2131</f>
        <v>0</v>
      </c>
    </row>
    <row r="93" spans="1:12" x14ac:dyDescent="0.2">
      <c r="B93" s="52"/>
      <c r="C93" s="58"/>
      <c r="D93" s="49" t="s">
        <v>38</v>
      </c>
      <c r="E93" s="47"/>
      <c r="F93" s="41"/>
      <c r="G93" s="7">
        <v>2114</v>
      </c>
      <c r="H93" s="19"/>
      <c r="I93" s="7">
        <v>2119</v>
      </c>
      <c r="J93" s="19"/>
      <c r="K93" s="1">
        <v>2126</v>
      </c>
      <c r="L93" s="28">
        <f>DPA_2114+DPA_2119</f>
        <v>0</v>
      </c>
    </row>
    <row r="94" spans="1:12" x14ac:dyDescent="0.2">
      <c r="B94" s="51"/>
      <c r="C94" s="56"/>
      <c r="D94" s="118"/>
      <c r="E94" s="119" t="s">
        <v>87</v>
      </c>
      <c r="F94" s="120"/>
      <c r="G94" s="73">
        <v>2115</v>
      </c>
      <c r="H94" s="28">
        <f>DPA_2215+DPA_2220</f>
        <v>0</v>
      </c>
      <c r="I94" s="73">
        <v>2120</v>
      </c>
      <c r="J94" s="8"/>
      <c r="K94" s="1">
        <v>2127</v>
      </c>
      <c r="L94" s="28">
        <f>DPA_2115+DPA_2120</f>
        <v>0</v>
      </c>
    </row>
    <row r="95" spans="1:12" x14ac:dyDescent="0.2">
      <c r="B95" s="53"/>
      <c r="C95" s="59"/>
      <c r="D95" s="72" t="s">
        <v>39</v>
      </c>
      <c r="E95" s="18"/>
      <c r="F95" s="40"/>
      <c r="G95" s="47"/>
      <c r="H95" s="47"/>
      <c r="I95" s="47"/>
      <c r="J95" s="45" t="s">
        <v>66</v>
      </c>
      <c r="K95" s="1">
        <v>2129</v>
      </c>
      <c r="L95" s="28">
        <f>DPA_2125+DPA_2127</f>
        <v>0</v>
      </c>
    </row>
    <row r="97" spans="2:14" x14ac:dyDescent="0.2">
      <c r="B97" s="46" t="s">
        <v>50</v>
      </c>
      <c r="C97" s="44"/>
      <c r="D97" s="47"/>
      <c r="E97" s="44"/>
      <c r="F97" s="44"/>
      <c r="G97" s="43"/>
      <c r="H97" s="44"/>
      <c r="I97" s="40"/>
      <c r="J97" s="40"/>
      <c r="K97" s="40"/>
      <c r="L97" s="40"/>
      <c r="M97" s="40"/>
      <c r="N97" s="41"/>
    </row>
    <row r="98" spans="2:14" x14ac:dyDescent="0.2">
      <c r="B98" s="51"/>
      <c r="C98" s="109" t="s">
        <v>90</v>
      </c>
      <c r="D98" s="107"/>
      <c r="E98" s="107"/>
      <c r="F98" s="107"/>
      <c r="G98" s="44"/>
      <c r="H98" s="44"/>
      <c r="I98" s="40"/>
      <c r="J98" s="40"/>
      <c r="K98" s="40"/>
      <c r="L98" s="40"/>
      <c r="M98" s="40"/>
      <c r="N98" s="41"/>
    </row>
    <row r="99" spans="2:14" x14ac:dyDescent="0.2">
      <c r="B99" s="52"/>
      <c r="C99" s="58"/>
      <c r="D99" s="61"/>
      <c r="E99" s="61"/>
      <c r="G99" s="140" t="s">
        <v>42</v>
      </c>
      <c r="H99" s="140"/>
      <c r="I99" s="140"/>
      <c r="J99" s="140"/>
      <c r="K99" s="141" t="s">
        <v>43</v>
      </c>
      <c r="L99" s="141"/>
      <c r="M99" s="141"/>
      <c r="N99" s="141"/>
    </row>
    <row r="100" spans="2:14" x14ac:dyDescent="0.2">
      <c r="B100" s="52"/>
      <c r="C100" s="58"/>
      <c r="D100" s="61"/>
      <c r="E100" s="61"/>
      <c r="G100" s="142" t="s">
        <v>44</v>
      </c>
      <c r="H100" s="142"/>
      <c r="I100" s="143" t="s">
        <v>45</v>
      </c>
      <c r="J100" s="142"/>
      <c r="K100" s="142" t="s">
        <v>44</v>
      </c>
      <c r="L100" s="142"/>
      <c r="M100" s="142" t="s">
        <v>45</v>
      </c>
      <c r="N100" s="142"/>
    </row>
    <row r="101" spans="2:14" x14ac:dyDescent="0.2">
      <c r="B101" s="52"/>
      <c r="C101" s="58"/>
      <c r="D101" s="46" t="s">
        <v>46</v>
      </c>
      <c r="E101" s="67"/>
      <c r="F101" s="67"/>
      <c r="G101" s="98">
        <v>2201</v>
      </c>
      <c r="H101" s="106"/>
      <c r="I101" s="98">
        <v>2206</v>
      </c>
      <c r="J101" s="106"/>
      <c r="K101" s="98">
        <v>2211</v>
      </c>
      <c r="L101" s="106"/>
      <c r="M101" s="98">
        <v>2216</v>
      </c>
      <c r="N101" s="106"/>
    </row>
    <row r="102" spans="2:14" x14ac:dyDescent="0.2">
      <c r="B102" s="52"/>
      <c r="C102" s="58"/>
      <c r="D102" s="109" t="s">
        <v>91</v>
      </c>
      <c r="E102" s="107"/>
      <c r="F102" s="107"/>
      <c r="G102" s="121">
        <v>2203</v>
      </c>
      <c r="H102" s="106"/>
      <c r="I102" s="98">
        <v>2208</v>
      </c>
      <c r="J102" s="106"/>
      <c r="K102" s="98">
        <v>2213</v>
      </c>
      <c r="L102" s="106"/>
      <c r="M102" s="98">
        <v>2218</v>
      </c>
      <c r="N102" s="106"/>
    </row>
    <row r="103" spans="2:14" x14ac:dyDescent="0.2">
      <c r="B103" s="52"/>
      <c r="C103" s="58"/>
      <c r="D103" s="122" t="s">
        <v>92</v>
      </c>
      <c r="E103" s="123"/>
      <c r="F103" s="108"/>
      <c r="G103" s="124">
        <v>2205</v>
      </c>
      <c r="H103" s="28">
        <f>DPA_2201+DPA_2203</f>
        <v>0</v>
      </c>
      <c r="I103" s="7">
        <v>2210</v>
      </c>
      <c r="J103" s="28">
        <f>DPA_2206+DPA_2208</f>
        <v>0</v>
      </c>
      <c r="K103" s="7">
        <v>2215</v>
      </c>
      <c r="L103" s="28">
        <f>DPA_2211+DPA_2213</f>
        <v>0</v>
      </c>
      <c r="M103" s="7">
        <v>2220</v>
      </c>
      <c r="N103" s="28">
        <f>DPA_2216+DPA_2218</f>
        <v>0</v>
      </c>
    </row>
    <row r="104" spans="2:14" x14ac:dyDescent="0.2">
      <c r="B104" s="52"/>
      <c r="C104" s="49" t="s">
        <v>62</v>
      </c>
      <c r="D104" s="47"/>
      <c r="E104" s="47"/>
      <c r="F104" s="40"/>
      <c r="G104" s="43"/>
      <c r="H104" s="47"/>
      <c r="I104" s="44"/>
      <c r="J104" s="44"/>
      <c r="K104" s="44"/>
      <c r="L104" s="44"/>
      <c r="M104" s="44"/>
      <c r="N104" s="48"/>
    </row>
    <row r="105" spans="2:14" x14ac:dyDescent="0.2">
      <c r="B105" s="52"/>
      <c r="C105" s="52"/>
      <c r="D105" s="49" t="s">
        <v>47</v>
      </c>
      <c r="E105" s="47"/>
      <c r="F105" s="40"/>
      <c r="G105" s="47"/>
      <c r="H105" s="47"/>
      <c r="I105" s="47"/>
      <c r="J105" s="47"/>
      <c r="K105" s="47"/>
      <c r="L105" s="60"/>
      <c r="M105" s="73">
        <v>2221</v>
      </c>
      <c r="N105" s="52"/>
    </row>
    <row r="106" spans="2:14" x14ac:dyDescent="0.2">
      <c r="B106" s="52"/>
      <c r="C106" s="52"/>
      <c r="D106" s="68" t="s">
        <v>48</v>
      </c>
      <c r="E106" s="61"/>
      <c r="G106" s="61"/>
      <c r="H106" s="61"/>
      <c r="I106" s="61"/>
      <c r="J106" s="61"/>
      <c r="K106" s="61"/>
      <c r="L106" s="61"/>
      <c r="M106" s="11"/>
      <c r="N106" s="60"/>
    </row>
    <row r="107" spans="2:14" x14ac:dyDescent="0.2">
      <c r="B107" s="52"/>
      <c r="C107" s="52"/>
      <c r="D107" s="65"/>
      <c r="E107" s="49" t="s">
        <v>40</v>
      </c>
      <c r="F107" s="40"/>
      <c r="G107" s="47"/>
      <c r="H107" s="47"/>
      <c r="I107" s="47"/>
      <c r="J107" s="47"/>
      <c r="K107" s="47"/>
      <c r="L107" s="60"/>
      <c r="M107" s="7">
        <v>2222</v>
      </c>
      <c r="N107" s="52"/>
    </row>
    <row r="108" spans="2:14" x14ac:dyDescent="0.2">
      <c r="B108" s="52"/>
      <c r="C108" s="52"/>
      <c r="D108" s="65"/>
      <c r="E108" s="49" t="s">
        <v>41</v>
      </c>
      <c r="F108" s="40"/>
      <c r="G108" s="47"/>
      <c r="H108" s="47"/>
      <c r="I108" s="47"/>
      <c r="J108" s="47"/>
      <c r="K108" s="47"/>
      <c r="L108" s="60"/>
      <c r="M108" s="1">
        <v>2223</v>
      </c>
      <c r="N108" s="70"/>
    </row>
    <row r="109" spans="2:14" x14ac:dyDescent="0.2">
      <c r="B109" s="53"/>
      <c r="C109" s="53"/>
      <c r="D109" s="49" t="s">
        <v>49</v>
      </c>
      <c r="E109" s="47"/>
      <c r="F109" s="40"/>
      <c r="G109" s="47"/>
      <c r="H109" s="47"/>
      <c r="I109" s="47"/>
      <c r="J109" s="47"/>
      <c r="K109" s="47"/>
      <c r="L109" s="66" t="s">
        <v>67</v>
      </c>
      <c r="M109" s="1">
        <v>2224</v>
      </c>
      <c r="N109" s="28">
        <f>DPA_2221-DPA_2222-DPA_2223</f>
        <v>0</v>
      </c>
    </row>
  </sheetData>
  <mergeCells count="34">
    <mergeCell ref="G8:H8"/>
    <mergeCell ref="I8:J8"/>
    <mergeCell ref="G31:H31"/>
    <mergeCell ref="I31:J31"/>
    <mergeCell ref="I48:J48"/>
    <mergeCell ref="I41:J41"/>
    <mergeCell ref="I42:J42"/>
    <mergeCell ref="I43:J43"/>
    <mergeCell ref="I44:J44"/>
    <mergeCell ref="I47:J47"/>
    <mergeCell ref="I45:J45"/>
    <mergeCell ref="I46:J46"/>
    <mergeCell ref="M31:N31"/>
    <mergeCell ref="O31:P31"/>
    <mergeCell ref="G39:H39"/>
    <mergeCell ref="I39:J39"/>
    <mergeCell ref="K39:L39"/>
    <mergeCell ref="K31:L31"/>
    <mergeCell ref="G85:H85"/>
    <mergeCell ref="I85:J85"/>
    <mergeCell ref="K85:L85"/>
    <mergeCell ref="I55:J55"/>
    <mergeCell ref="I49:J49"/>
    <mergeCell ref="I50:J50"/>
    <mergeCell ref="I51:J51"/>
    <mergeCell ref="I52:J52"/>
    <mergeCell ref="I53:J53"/>
    <mergeCell ref="I54:J54"/>
    <mergeCell ref="G99:J99"/>
    <mergeCell ref="K99:N99"/>
    <mergeCell ref="G100:H100"/>
    <mergeCell ref="I100:J100"/>
    <mergeCell ref="K100:L100"/>
    <mergeCell ref="M100:N100"/>
  </mergeCells>
  <pageMargins left="0.25" right="0.25" top="0.75" bottom="0.75" header="0.3" footer="0.3"/>
  <pageSetup paperSize="5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93DC4D-A16B-4A57-878F-AF4EA6725F00}"/>
</file>

<file path=customXml/itemProps2.xml><?xml version="1.0" encoding="utf-8"?>
<ds:datastoreItem xmlns:ds="http://schemas.openxmlformats.org/officeDocument/2006/customXml" ds:itemID="{12D63FB5-75AE-43D7-9FF8-9B4A625B7A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8E2CB3-0AAF-4F83-A989-73E0F7D10C2D}">
  <ds:schemaRefs>
    <ds:schemaRef ds:uri="http://schemas.microsoft.com/office/2006/metadata/properties"/>
    <ds:schemaRef ds:uri="f5a7e35f-036f-43ba-9bd6-dfccb735f6f0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b73fe759-8729-4fda-8521-02819c14bfcb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terms/"/>
    <ds:schemaRef ds:uri="5264ac1b-c36e-431c-ac09-8a17cceb78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112</vt:i4>
      </vt:variant>
    </vt:vector>
  </HeadingPairs>
  <TitlesOfParts>
    <vt:vector size="113" baseType="lpstr">
      <vt:lpstr>Leverage &amp; TLAC Leverage Ratios</vt:lpstr>
      <vt:lpstr>DPA_1101</vt:lpstr>
      <vt:lpstr>DPA_1102</vt:lpstr>
      <vt:lpstr>DPA_1103</vt:lpstr>
      <vt:lpstr>DPA_1104</vt:lpstr>
      <vt:lpstr>DPA_1106</vt:lpstr>
      <vt:lpstr>DPA_1107</vt:lpstr>
      <vt:lpstr>DPA_1108</vt:lpstr>
      <vt:lpstr>DPA_1109</vt:lpstr>
      <vt:lpstr>DPA_1110</vt:lpstr>
      <vt:lpstr>DPA_1112</vt:lpstr>
      <vt:lpstr>DPA_1113</vt:lpstr>
      <vt:lpstr>DPA_1114</vt:lpstr>
      <vt:lpstr>DPA_1115</vt:lpstr>
      <vt:lpstr>DPA_1117</vt:lpstr>
      <vt:lpstr>DPA_1118</vt:lpstr>
      <vt:lpstr>DPA_1119</vt:lpstr>
      <vt:lpstr>DPA_1201</vt:lpstr>
      <vt:lpstr>DPA_1202</vt:lpstr>
      <vt:lpstr>DPA_1203</vt:lpstr>
      <vt:lpstr>DPA_1204</vt:lpstr>
      <vt:lpstr>DPA_1205</vt:lpstr>
      <vt:lpstr>DPA_1206</vt:lpstr>
      <vt:lpstr>DPA_1207</vt:lpstr>
      <vt:lpstr>DPA_1301</vt:lpstr>
      <vt:lpstr>DPA_1302</vt:lpstr>
      <vt:lpstr>DPA_1303</vt:lpstr>
      <vt:lpstr>DPA_1304</vt:lpstr>
      <vt:lpstr>DPA_1305</vt:lpstr>
      <vt:lpstr>DPA_1306</vt:lpstr>
      <vt:lpstr>DPA_1307</vt:lpstr>
      <vt:lpstr>DPA_1308</vt:lpstr>
      <vt:lpstr>DPA_1309</vt:lpstr>
      <vt:lpstr>DPA_1310</vt:lpstr>
      <vt:lpstr>DPA_1311</vt:lpstr>
      <vt:lpstr>DPA_1312</vt:lpstr>
      <vt:lpstr>DPA_1313</vt:lpstr>
      <vt:lpstr>DPA_1314</vt:lpstr>
      <vt:lpstr>DPA_1315</vt:lpstr>
      <vt:lpstr>DPA_1401</vt:lpstr>
      <vt:lpstr>DPA_1402</vt:lpstr>
      <vt:lpstr>DPA_1404</vt:lpstr>
      <vt:lpstr>DPA_1405</vt:lpstr>
      <vt:lpstr>DPA_1406</vt:lpstr>
      <vt:lpstr>DPA_1407</vt:lpstr>
      <vt:lpstr>DPA_1408</vt:lpstr>
      <vt:lpstr>DPA_1409</vt:lpstr>
      <vt:lpstr>DPA_1410</vt:lpstr>
      <vt:lpstr>DPA_1411</vt:lpstr>
      <vt:lpstr>DPA_1412</vt:lpstr>
      <vt:lpstr>DPA_1413</vt:lpstr>
      <vt:lpstr>DPA_1414</vt:lpstr>
      <vt:lpstr>DPA_1415</vt:lpstr>
      <vt:lpstr>DPA_1416</vt:lpstr>
      <vt:lpstr>DPA_1417</vt:lpstr>
      <vt:lpstr>DPA_1419</vt:lpstr>
      <vt:lpstr>DPA_1420</vt:lpstr>
      <vt:lpstr>DPA_1421</vt:lpstr>
      <vt:lpstr>DPA_1422</vt:lpstr>
      <vt:lpstr>DPA_1423</vt:lpstr>
      <vt:lpstr>DPA_1424</vt:lpstr>
      <vt:lpstr>DPA_1425</vt:lpstr>
      <vt:lpstr>DPA_1426</vt:lpstr>
      <vt:lpstr>DPA_1427</vt:lpstr>
      <vt:lpstr>DPA_1428</vt:lpstr>
      <vt:lpstr>DPA_1429</vt:lpstr>
      <vt:lpstr>DPA_1431</vt:lpstr>
      <vt:lpstr>DPA_1501</vt:lpstr>
      <vt:lpstr>DPA_1502</vt:lpstr>
      <vt:lpstr>DPA_1503</vt:lpstr>
      <vt:lpstr>DPA_1504</vt:lpstr>
      <vt:lpstr>DPA_1601</vt:lpstr>
      <vt:lpstr>DPA_1602</vt:lpstr>
      <vt:lpstr>DPA_1603</vt:lpstr>
      <vt:lpstr>DPA_1604</vt:lpstr>
      <vt:lpstr>DPA_1605</vt:lpstr>
      <vt:lpstr>DPA_1606</vt:lpstr>
      <vt:lpstr>DPA_2101</vt:lpstr>
      <vt:lpstr>DPA_2102</vt:lpstr>
      <vt:lpstr>DPA_2103</vt:lpstr>
      <vt:lpstr>DPA_2104</vt:lpstr>
      <vt:lpstr>DPA_2105</vt:lpstr>
      <vt:lpstr>DPA_2106</vt:lpstr>
      <vt:lpstr>DPA_2107</vt:lpstr>
      <vt:lpstr>DPA_2108</vt:lpstr>
      <vt:lpstr>DPA_2109</vt:lpstr>
      <vt:lpstr>DPA_2110</vt:lpstr>
      <vt:lpstr>DPA_2114</vt:lpstr>
      <vt:lpstr>DPA_2115</vt:lpstr>
      <vt:lpstr>DPA_2119</vt:lpstr>
      <vt:lpstr>DPA_2120</vt:lpstr>
      <vt:lpstr>DPA_2125</vt:lpstr>
      <vt:lpstr>DPA_2126</vt:lpstr>
      <vt:lpstr>DPA_2127</vt:lpstr>
      <vt:lpstr>DPA_2129</vt:lpstr>
      <vt:lpstr>DPA_2130</vt:lpstr>
      <vt:lpstr>DPA_2131</vt:lpstr>
      <vt:lpstr>DPA_2201</vt:lpstr>
      <vt:lpstr>DPA_2203</vt:lpstr>
      <vt:lpstr>DPA_2205</vt:lpstr>
      <vt:lpstr>DPA_2206</vt:lpstr>
      <vt:lpstr>DPA_2208</vt:lpstr>
      <vt:lpstr>DPA_2210</vt:lpstr>
      <vt:lpstr>DPA_2211</vt:lpstr>
      <vt:lpstr>DPA_2213</vt:lpstr>
      <vt:lpstr>DPA_2215</vt:lpstr>
      <vt:lpstr>DPA_2216</vt:lpstr>
      <vt:lpstr>DPA_2218</vt:lpstr>
      <vt:lpstr>DPA_2220</vt:lpstr>
      <vt:lpstr>DPA_2221</vt:lpstr>
      <vt:lpstr>DPA_2222</vt:lpstr>
      <vt:lpstr>DPA_2223</vt:lpstr>
      <vt:lpstr>DPA_2224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Leverage Requirements Return_En</dc:title>
  <dc:creator>re-webmaster@osfi-bsif.gc.ca</dc:creator>
  <cp:lastModifiedBy>Szeto, Lily </cp:lastModifiedBy>
  <cp:lastPrinted>2018-05-03T17:41:26Z</cp:lastPrinted>
  <dcterms:created xsi:type="dcterms:W3CDTF">2014-04-02T18:19:15Z</dcterms:created>
  <dcterms:modified xsi:type="dcterms:W3CDTF">2023-03-27T18:50:28Z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dlc_DocIdItemGuid">
    <vt:lpwstr>9638f0d3-40f6-413c-87cb-6debb7a15e90</vt:lpwstr>
  </property>
  <property fmtid="{D5CDD505-2E9C-101B-9397-08002B2CF9AE}" pid="7" name="URL">
    <vt:lpwstr/>
  </property>
  <property fmtid="{D5CDD505-2E9C-101B-9397-08002B2CF9AE}" pid="8" name="{DFC8691F-2432-4741-B780-3CAE3235A612}">
    <vt:lpwstr>&lt;?xml version="1.0" encoding="utf-16"?&gt;_x000d_
&lt;XmlFileSourceXmlGenerator xmlns:xsd="http://www.w3.org/2001/XMLSchema" xmlns:xsi="http://www.w3.org/2001/XMLSchema-instance"&gt;_x000d_
  &lt;SourceInfoStoreType&gt;LiveLink&lt;/SourceInfoStoreType&gt;_x000d_
  &lt;Url&gt;D:\TDX13A\March31BAA\Liv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FIInformationSystem">
    <vt:lpwstr>1028;#Regulatory Returns System (RRS)|6aa423d8-75f5-4e3d-9be9-a0233e2ca8da</vt:lpwstr>
  </property>
  <property fmtid="{D5CDD505-2E9C-101B-9397-08002B2CF9AE}" pid="11" name="OsfiPAA">
    <vt:lpwstr>2;#1.1 Regulation and supervision of federally regulated financial institutions|57fcbea7-d103-4c44-b289-6adbace6db09</vt:lpwstr>
  </property>
  <property fmtid="{D5CDD505-2E9C-101B-9397-08002B2CF9AE}" pid="12" name="OsfiFunction">
    <vt:lpwstr>3;#Financial Institutions|35066429-d513-4a4b-82a6-81eaff2320a3</vt:lpwstr>
  </property>
  <property fmtid="{D5CDD505-2E9C-101B-9397-08002B2CF9AE}" pid="13" name="OsfiSubFunction">
    <vt:lpwstr>20;#External Guidance|ea8cba3e-57fe-4199-9d26-ba6248f86a47</vt:lpwstr>
  </property>
  <property fmtid="{D5CDD505-2E9C-101B-9397-08002B2CF9AE}" pid="14" name="OsfiFiscalPeriod">
    <vt:lpwstr/>
  </property>
  <property fmtid="{D5CDD505-2E9C-101B-9397-08002B2CF9AE}" pid="15" name="OsfiMeetingDate">
    <vt:filetime>2017-04-13T13:23:53Z</vt:filetime>
  </property>
  <property fmtid="{D5CDD505-2E9C-101B-9397-08002B2CF9AE}" pid="16" name="OsfiCostCentre">
    <vt:lpwstr>1048;#|07fb3360-bd8b-4913-ac40-53a8022c308a</vt:lpwstr>
  </property>
  <property fmtid="{D5CDD505-2E9C-101B-9397-08002B2CF9AE}" pid="17" name="b68f0f40a9244f46b7ca0f5019c2a784">
    <vt:lpwstr>1.1.2 Regulation and Guidance|8aba70de-c32e-44b3-b2d7-271b49c214a9</vt:lpwstr>
  </property>
  <property fmtid="{D5CDD505-2E9C-101B-9397-08002B2CF9AE}" pid="18" name="OsfiCheckedOutDate">
    <vt:filetime>2017-06-07T17:35:44Z</vt:filetime>
  </property>
  <property fmtid="{D5CDD505-2E9C-101B-9397-08002B2CF9AE}" pid="19" name="OsfiIndustryType">
    <vt:lpwstr/>
  </property>
  <property fmtid="{D5CDD505-2E9C-101B-9397-08002B2CF9AE}" pid="20" name="OsfiSecondaryRegulations">
    <vt:lpwstr/>
  </property>
  <property fmtid="{D5CDD505-2E9C-101B-9397-08002B2CF9AE}" pid="21" name="OsfiSecondaryOSFIGuidance">
    <vt:lpwstr/>
  </property>
  <property fmtid="{D5CDD505-2E9C-101B-9397-08002B2CF9AE}" pid="22" name="OsfiGuidanceCategory">
    <vt:lpwstr>674;#Capital|72f247c7-eb42-4521-b320-dfd959ca75b6</vt:lpwstr>
  </property>
  <property fmtid="{D5CDD505-2E9C-101B-9397-08002B2CF9AE}" pid="23" name="OsfiInstrumentType">
    <vt:lpwstr>675;#Guidelines|596ad060-e780-4e1d-97cf-696e73bd2136</vt:lpwstr>
  </property>
  <property fmtid="{D5CDD505-2E9C-101B-9397-08002B2CF9AE}" pid="24" name="OsfiOSFIGuidance">
    <vt:lpwstr>1106;#Leverage Requirements (LR)|21183f72-07da-49a7-be96-681536994812</vt:lpwstr>
  </property>
  <property fmtid="{D5CDD505-2E9C-101B-9397-08002B2CF9AE}" pid="25" name="OsfiReturnType">
    <vt:lpwstr/>
  </property>
  <property fmtid="{D5CDD505-2E9C-101B-9397-08002B2CF9AE}" pid="26" name="OsfiSecondaryActsandSections">
    <vt:lpwstr/>
  </property>
  <property fmtid="{D5CDD505-2E9C-101B-9397-08002B2CF9AE}" pid="27" name="OsfiFIExternalOrganization">
    <vt:lpwstr/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OsfiFITopics">
    <vt:lpwstr/>
  </property>
  <property fmtid="{D5CDD505-2E9C-101B-9397-08002B2CF9AE}" pid="30" name="OsfiPrimaryActandSection">
    <vt:lpwstr/>
  </property>
  <property fmtid="{D5CDD505-2E9C-101B-9397-08002B2CF9AE}" pid="31" name="OsfiFIStandards">
    <vt:lpwstr/>
  </property>
  <property fmtid="{D5CDD505-2E9C-101B-9397-08002B2CF9AE}" pid="32" name="OsfiRegulations">
    <vt:lpwstr/>
  </property>
  <property fmtid="{D5CDD505-2E9C-101B-9397-08002B2CF9AE}" pid="33" name="Order">
    <vt:r8>654700</vt:r8>
  </property>
  <property fmtid="{D5CDD505-2E9C-101B-9397-08002B2CF9AE}" pid="34" name="VariationsItemGroupID">
    <vt:lpwstr>d09a9a3b-e166-4c75-b8de-3091aad40c1b</vt:lpwstr>
  </property>
  <property fmtid="{D5CDD505-2E9C-101B-9397-08002B2CF9AE}" pid="35" name="p213ed7f1c384e76b1e6db419627f072">
    <vt:lpwstr/>
  </property>
  <property fmtid="{D5CDD505-2E9C-101B-9397-08002B2CF9AE}" pid="36" name="_docset_NoMedatataSyncRequired">
    <vt:lpwstr>False</vt:lpwstr>
  </property>
  <property fmtid="{D5CDD505-2E9C-101B-9397-08002B2CF9AE}" pid="37" name="_SourceUrl">
    <vt:lpwstr/>
  </property>
  <property fmtid="{D5CDD505-2E9C-101B-9397-08002B2CF9AE}" pid="38" name="_SharedFileIndex">
    <vt:lpwstr/>
  </property>
</Properties>
</file>